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Print_Area" localSheetId="0">'Hoja1'!$A$1:$K$261</definedName>
    <definedName name="_xlnm.Print_Titles" localSheetId="0">'Hoja1'!$21:$21</definedName>
  </definedNames>
  <calcPr fullCalcOnLoad="1"/>
</workbook>
</file>

<file path=xl/sharedStrings.xml><?xml version="1.0" encoding="utf-8"?>
<sst xmlns="http://schemas.openxmlformats.org/spreadsheetml/2006/main" count="1964" uniqueCount="354">
  <si>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</si>
  <si>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</si>
  <si>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</si>
  <si>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</si>
  <si>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</si>
  <si>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</si>
  <si>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</si>
  <si>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</si>
  <si>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</si>
  <si>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</si>
  <si>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</si>
  <si>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</si>
  <si>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</si>
  <si>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</si>
  <si>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</si>
  <si>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</si>
  <si>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</si>
  <si>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</si>
  <si>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</si>
  <si>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</si>
  <si>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</si>
  <si>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</si>
  <si>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</si>
  <si>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</si>
  <si>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</si>
  <si>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</si>
  <si>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FORMATO PLAN ANUAL DE ADQUISICIONES</t>
  </si>
  <si>
    <t xml:space="preserve">PÁGINA: 1 DE 1 </t>
  </si>
  <si>
    <t>VERSION: 1</t>
  </si>
  <si>
    <t>FECHA: SEP 2019</t>
  </si>
  <si>
    <t xml:space="preserve">ADQUISICION DE BIENES Y SERVICIOS </t>
  </si>
  <si>
    <t>CÓDIGO: BS-FO-075</t>
  </si>
  <si>
    <t>Valor estimado en la vigencia actual / Valor PAA 2021</t>
  </si>
  <si>
    <t xml:space="preserve">Valor total estimado mes (consumo promedio) </t>
  </si>
  <si>
    <t>10 meses</t>
  </si>
  <si>
    <t>1 mes</t>
  </si>
  <si>
    <t>300´000.000</t>
  </si>
  <si>
    <t>150´000.000</t>
  </si>
  <si>
    <t xml:space="preserve">100´000.000 </t>
  </si>
  <si>
    <t>2.000´000.000</t>
  </si>
  <si>
    <t>800´000.000</t>
  </si>
  <si>
    <t xml:space="preserve">Nombre: Doris Angarita Acosta
Cargo: Asesora de Planeación y Calidad
Telefono: 5746888 Extension 1156.
Correo Electronico: planeación@herasmomeoz.gov.co   </t>
  </si>
  <si>
    <t>82101601
82101601
82101603
82101503
82101504</t>
  </si>
  <si>
    <t>VISITA DE ACREDITACIÓN ICONTEC PARA LA ESE HUEM</t>
  </si>
  <si>
    <t>CONSULTORÍA, ASESORÍA Y ACOMPAÑAMIENTO TÉCNICO EN EL PROCESO DE PRESENTACIÓN Y ATENCIÓN DE VISITA DE ACREDITACIÓN EN SALUD MÍNIMO CONDICIONADA DEL HOSPITAL UNIVERSITARIO ERASMO MEOZ</t>
  </si>
  <si>
    <t>$8,000,000</t>
  </si>
  <si>
    <t>43191511
43211503
43211507
43211701
43211711
43212108
43212110
43212115
45111616
46171610</t>
  </si>
  <si>
    <t>4 meses</t>
  </si>
  <si>
    <t>Recursos propios</t>
  </si>
  <si>
    <t>ADQUISICION DE TINTAS, CINTAS Y CARTUCHOS PARA IMPRESORAS DE LA ESE HUEM</t>
  </si>
  <si>
    <t>26111704
39121011</t>
  </si>
  <si>
    <t>43201827
32101602
43202005
43211708</t>
  </si>
  <si>
    <t>81111811
81112205</t>
  </si>
  <si>
    <t>PRESTACIÓN DE SERVICIO DE MANTENIMIENTO, ACTUALIZACIÓN Y SOPORTE DE LAS BASES DE DATOS DE LAS PLATAFORMAS DE GESTIÓN DE COMPRAS ELECTRÓNICA PARA LA ESE HUEM</t>
  </si>
  <si>
    <t xml:space="preserve">SERVICIO DE MANTENIMIENTO, ACTUALIZACIÓN SOPORTE TÉCNICO, EL CUAL SE REALIZARÁ DE MANERA REMOTA O A DISTANCIA Y MODIFICACIONES DE DINÁMICA GERENCIAL HOSPITALARIA  NET WEBSERVICES PARA SQL SERVER </t>
  </si>
  <si>
    <t>45111603
45111607
45111609
45111616
42191611
42191612</t>
  </si>
  <si>
    <t>43212108
43212109</t>
  </si>
  <si>
    <t>43211507
43211509
43211508</t>
  </si>
  <si>
    <t>N/A</t>
  </si>
  <si>
    <t>llaveros, lapiceros, mugs, botones, sacapuntas, borradores con imagen institucional</t>
  </si>
  <si>
    <t>ENERO</t>
  </si>
  <si>
    <t>12 MESES</t>
  </si>
  <si>
    <t>SUMINISTRO DE COMBUSTIBLE PARA LAS CALDERAS, VEHICULOS Y PLANTA ELECTRICA DE LA ESE HOSPITAL UNIVERSITARIO ERASMO MEOZ</t>
  </si>
  <si>
    <t>SUMINISTRO DE ACEITES LUBRICANTES PARA COMPRESORES DE LAVANDERIA Y SALA DE MAQUINAS DE LA ESE HOSPITAL UNIVERSITARIO ERASMO MEOZ</t>
  </si>
  <si>
    <t>FEBRERO</t>
  </si>
  <si>
    <t>1 MES</t>
  </si>
  <si>
    <t>COMRA DE TELAS PARA LA ELABORACION DE INDUMENTARIA DE LOS SERVICIOS DE LA ESEHUEM</t>
  </si>
  <si>
    <t>3 MESES</t>
  </si>
  <si>
    <t>SUMINISTRO DE MATERIAL DE FERRETERIA PARA EL MANTENIMIENTO CORRECTIVO, PREVENTIVO E INTERVENCIONES DE OBRAS PROPIAS EN LA ESE HUEM</t>
  </si>
  <si>
    <t>SUMINISTRO DE MATERIALES ELECTRICOS PARA LA ESE HOSPITAL UNIVERSITARIO ERASMO MEOZ</t>
  </si>
  <si>
    <t>SUMINISTRO DE MATERIAL DE CARPINTERIA PARA LA ESE HOSPITAL UNIVERSITARIO ERASMO MEOZ</t>
  </si>
  <si>
    <t>SUMINISTRO DE REPUESTOS PARA LOS AIRES ACONDICIONADOS DE LA ESE HOSPITAL UNIVERSITARIO ERASMO MEOZ</t>
  </si>
  <si>
    <t>SUMINISTRO DE MATERIALES DE ORNAMENTACION PARA LA ESE HOSPITAL UNIVERSITARIO ERASMO MEOZ</t>
  </si>
  <si>
    <t>SERVICIO DE MANTENIMIENTO INTEGRAL PREVENTIVO Y CORRECTIVO DE LOS AIRES ACONDICIONADOS DE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</si>
  <si>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</si>
  <si>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</si>
  <si>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SUMINISTRO, INSTALACION Y MANTENIMIENTO DE MATERIALES DE VIDRIO, ALUMINIO Y ACERO Y ACABADOS EN PVC EN LA ESE HUEM</t>
  </si>
  <si>
    <t>CALIBRACION DE EQUIPOS MEDICOS DE LA ESE HOSPITAL UNIVERSITARIO ERASMO MEOZ</t>
  </si>
  <si>
    <t>MANTENIMIENTO PREVENTIVO Y CORRECTIVO DE EQUIPOS DE RAYOS X</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</si>
  <si>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 DE LA E.S.E. HOSPITAL UNIVERSITARIO ERASMO MEOZ</t>
  </si>
  <si>
    <t>MANTENIMIENTO PREVENTIVO Y CORRECTIVO DE LA TORRE DE ENDOSCOPIA EN LA ESE HOSPITAL UNIVERSITARIO ERASMO MEOZ</t>
  </si>
  <si>
    <t>CONTRATACION DE MANTENIMIENTO ESPECIALIZADO PARA EQUIPOS DEL SERVICIO DE PATOLOGIA</t>
  </si>
  <si>
    <t>MANTENIMIENTO PREVENTIVO Y VALIDACION PARA LAS CABINAS DE LA ESE HOSPITAL UNIVERSITARIO ERASMO MEOZ</t>
  </si>
  <si>
    <t>COMPRA DE EQUIPOS BIOMEDICOS</t>
  </si>
  <si>
    <t>PRESTACION DE SERVICIOS DE VIGILANCIA PRIVADA PARA LAS INSTALACIONES FISICAS, VALORES, BIENES Y TERCEROS DE LA ESE HOSPITAL UNIVERSITARIO ERASMO MEOZ</t>
  </si>
  <si>
    <t>SUMINISTRO DE PAPELERIA Y UTILES DE OFICINA PARA EL FUNCIONAMIENTO DE LA ESE HUEM</t>
  </si>
  <si>
    <t>SUMINISTRO DE IMPRESOS Y TIPOGRAFIA PARA LA ESE HOSPITAL UNIVERSITARIO ERASMO MEOZ</t>
  </si>
  <si>
    <t>SERVICIO DE MANTENIMIENTO PREVENTIVO Y CORRECTIVO A CUATRO ASCENSORES DE LA ESE HOSPITAL UNIVERSITARIO ERASMO MEOZ</t>
  </si>
  <si>
    <t>CONTROL DE PLAGAS Y ROEDORES PARA LA ESE HOSPITAL UNIVERSITARIO ERASMO MEOZ</t>
  </si>
  <si>
    <t>COMPRA DE MUEBLES, MODULARES, SALA DE ESPERA, AIRES ACONDICIONADOS Y MAQUINA LAVADORA PARA LAS DIFERENTES AREAS DE LA ESE HOSPITAL UNIVERSITARIO ERASMO MEOZ</t>
  </si>
  <si>
    <t>6 MESES</t>
  </si>
  <si>
    <t>COMPRA DE INSUMOS Y MANTENIMIENTO PREVENTIVO Y CORRECTIVO DE LA PLANTA DE EMERGENCIA DE ENERGIA ELECTRICA DE LA ESE HUEM</t>
  </si>
  <si>
    <t>10 MESES</t>
  </si>
  <si>
    <t>MANTENIMIENTO PREVENTIVO Y CORRECTIVO DE LAS PLANTAS DE OZONO DE LA E.S.E HOSPITAL UNIVERSITARIO ERASMO MEOZ</t>
  </si>
  <si>
    <t xml:space="preserve"> ARRENDAMIENTO DESTINADO A BODEGA TRANSITORIA DE DOCUMENTOS DE LA ESE HOSPITAL UNIVERSITARIO ERASMO MEOZ PREDIO UBICADO EN LA MANZANA 4 DEL PLANO DE LA UBANIZACION LA MERCED DE LA CIUDAD DE CUCUTA, DEMARCADO POR LOS SIGUIENTES LINDEROS NORTE EN 20 METROS CON PROPIEDADES DEL MUNICIPIO DE CUCUTA, SUR EN 20 METROS CON LA CALLE 2, ORIENTE EN 26.80 METROS CON LA AVENIDA SEPTIMA PREDIO AL CUAL LE CORRESPONDE EL FOLIO DE MATRICULA INMOBILIARIA NO. 26081802 SEGUNDO NIVEL DEL AREA CONSTRUIDA EL CUAL CUENTA CON 602.68 M2</t>
  </si>
  <si>
    <t>COMPRA DE COLCHONES Y COLCHONETAS PARA LA ESE HOSPITAL UNIVERSITARIO ERASMO MEOZ</t>
  </si>
  <si>
    <t>MANTENIMIENTO Y RECARGA DE EXTINTORES DE LA ESE HUEM</t>
  </si>
  <si>
    <t>MANTENIMIENTO PREVENTIVO Y CORRECTIVO DE CALDERA DE LA ESE HOSPITAL UNIVERSITARIO ERASMO MEOZ</t>
  </si>
  <si>
    <t>SUMINISTRO, INSTALACION, FUNDIDA Y PULIDA DE ACABADOS EN GRANITO PARA LA ADECUACION DE LOS SERVICIOS DE LA E.S.E HOSPITAL UNIVERSITARIO ERASMO MEOZ.</t>
  </si>
  <si>
    <t>MENOR</t>
  </si>
  <si>
    <t>MINIMA</t>
  </si>
  <si>
    <t>15101505
78101801
15101506</t>
  </si>
  <si>
    <t>PRESTACION DEL SERVICIO DE GESTION INTEGRAL EXTERNA (RECOLECCION, TRANSPORTE, ALMACENAMIENTO, TRATAMIENTO Y DISPOSICION FINAL) DE LOS RESIDUOS HOSPITALARIOS SIMILARES Y RESIDUOS PELIGROSOS EN CUMPLIMIENTO DE LA NORMATIVIDAD AMBIENTAL VIGENTE</t>
  </si>
  <si>
    <t>RECURSOS PROPIOS</t>
  </si>
  <si>
    <t>MINIMA CUANTIA</t>
  </si>
  <si>
    <t xml:space="preserve">MANTENIMIENTO DE ZONA VERDES Y JARDINES DE LA ESE HUEM </t>
  </si>
  <si>
    <t>CARACTERIZACION DE LOS VERTIMIENTOS DE LA ESE HOSPITAL UNIVERSITARIO ERASMO MEOZ</t>
  </si>
  <si>
    <t>PRESTACION DEL SERVICIOS DE LAVADO DE LOS TANQUES DE ALMACENAMIENTO DE AGUA POTABLE PARA LA ESE HOSPITAL UNIVERSITARIO ERASMO MEOZ</t>
  </si>
  <si>
    <t xml:space="preserve">Nombre: Marco Antonio Navarro Palacios.
Cargo: Lider de Gestion y Desarrollo de Talento Humano.
Telefono: 5746888 Extension 1168.
Correo Electronico: talentohum@herasmomeoz.gov.co   </t>
  </si>
  <si>
    <t>CONTRATACIÓN DE SERVICIOS ASISTENCIALES ESPECIALIZADOS DE BACTERIOLOGÍA Y BANCO DE SANGRE.</t>
  </si>
  <si>
    <t>NO</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</si>
  <si>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</si>
  <si>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 xml:space="preserve">CONTRATACIÓN DE SERVICIOS MEDICOS ASISTENCIALES ESPECIALIZADOS. </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</si>
  <si>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</si>
  <si>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</si>
  <si>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CONTRATACIÓN DEL SUBPROCESO DE  REFERENCIA Y CONTRAREFERENCIA Y ACTIVIDADES DE SERVICIO DE AMBULANCIA PARA LA ESE HUEM.</t>
  </si>
  <si>
    <t xml:space="preserve">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 </t>
  </si>
  <si>
    <t>CONTRATACIÓN DEL SERVICIO DE APOYO OPERATIVO EN EL NIVEL AUXILIAR, TÉCNICO, PROFESIONAL Y PROFESIONAL ESPECIALIZADO PARA LA EJECUCIÓN DE LOS PROCESOS ESTRATÉGICOS, MISIONALES, DE APOYO Y DE EVALUACIÓN PARA  LA ESE HUEM</t>
  </si>
  <si>
    <t xml:space="preserve">CONTRATACIÓN DEL SUBPROCESO DE FACTURACIÓN, CARTERA Y CUENTAS MÃDICAS  PARA LA ESE HOSPITAL UNIVERSITARIO ERASMO MEOZ.   </t>
  </si>
  <si>
    <t>PRESTACIÓN DE SERVICIOS DE REVISORIA FISCAL PARA LA ESE HUEM</t>
  </si>
  <si>
    <t>PRESTACION DE SERVICIOS JURIDICOS TANTO EN LOS ASPECTOS GENERALES DEL DERECHO COMO EN LA ESPECIALIZACION DEL DERECHO PUBLICO Y/O ADMINISTRATIVO, DE ACUERDO CON LAS DISPOSICIONES DE LA NORMATIVIDAD VIGENTE</t>
  </si>
  <si>
    <t>CONTRATACION DE SERVICIO DE APOYO OPERATIVO A MANTENIMIENTO HOSPITALARIO PARA LA ESE HUEM</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</si>
  <si>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</si>
  <si>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PRESTACION DE SERVICIOS JURÍDICOS DE APOYO A LA SUBGERERNCIA ADMINISTRATIVA PARA EL FORTALECIMIENTO DE LAS ACTIVIDADES EN EL ÁREA DE CARTERA</t>
  </si>
  <si>
    <t>PRESTACION DE SERVICIOS JURÍDICOS DE APOYO A LA SUBGERERNCIA ADMINISTRATIVA PARA EL FORTALECIMIENTO DE LAS ACTIVIDADES EN EL ÁREA DE FACTURACIÓN</t>
  </si>
  <si>
    <t>PRESTACION DE SERVICIOS PROFESIONALES DE APOYO Y ASISTENCIA A LA SUBGERERNCIA ADMINISTRATIVA DE LA ESE HOSPITAL UNIVERSITARIO ERASMO MEOZ, QUE INVOLUCRA LA GESTIÓN FINANCIERA EN LOS PROCESOS DE PRESUPUESTO, TESORERÍA, CONTABILIDAD, COSTOS, FACTURACIÓN, CUENTAS MÉDICAS, CARTERA Y CONTRATACIÓN CON LAS EPS</t>
  </si>
  <si>
    <t>PRESTACIÓN DE SERVICIOS JURÍDICOS PARA FORTALECER LAS ACTIVIDADES DE LA GERENCIA DE LA ESE HOSPITAL UNIVERSITARIO ERASMO MEOZ, EN LOS ASUNTOS DE ORDEN LEGAL, JUDICIAL Y ADMINISTRATIVO QUE SE REQUIERAN Y DE LAS DEMÁS UNIDADES MISIONALES DE LA ENTIDAD</t>
  </si>
  <si>
    <t>PRESTACIÓN DE SERVICIOS MEDICOS ASISTENCIALES ESPECIALIZADOS DE ANESTESIA Y REANIMACION</t>
  </si>
  <si>
    <t>CONTRATACIÓN DE PRESTACIÓN DE SERVICIOS MÉDICOS ASISTENCIALES ESPECIALIZADOS DE CIRUGÍA GENERAL</t>
  </si>
  <si>
    <t>PRESTACION DE SERVICIO DE ASEO, DESINFECCION Y CONSERVACIÓN EN LAS INSTALACIONES Y ESPACIOS DE LA E.S.E. HOSPITAL UNIVERSITARIO ERASMO MEOZ</t>
  </si>
  <si>
    <t>CONTRATO PARA LA PRESTACIÓN DE SERVICIOS ASISTENCIALES Y AMBULATORIOS ESPECIALIZADOS DE INMUNOLOGIA ALERGOLOGIA Y MEDICINA INTERNA.</t>
  </si>
  <si>
    <t>PRESTACIÓN DE SERVICIOS ASISTENCIALES PARA EL MANEJO DEL DOLOR AGUDO Y CRONICO.</t>
  </si>
  <si>
    <t>PRESTACIÓN DE SERVICIOS ASISTENCIALES Y AMBULATORIOS ESPECIALIZADOS DE OFTALMOLOGIA.</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</si>
  <si>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</si>
  <si>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</si>
  <si>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</si>
  <si>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</si>
  <si>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</si>
  <si>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</si>
  <si>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CIRUGIA VASCULAR, ANGIOLOGIA Y ENDOVASCULAR.</t>
  </si>
  <si>
    <t>PRESTACIÓN DE SERVICIOS ASISTENCIALES Y AMBULATORIOS ESPECIALIZADOS DE CARDIOLOGIA PEDIÁTRICA Y TOMA DE ECOCARDIOGRAMAS PARA LA ESE HUEM.</t>
  </si>
  <si>
    <t>PRESTACIÓN DE SERVICIOS MEDICOS ASISTENCIALES Y AMBULATORIOS ESPECIALIZADOS DE  OFTALMOLÓGIAPARA PROCEDIMIENTOS DE OCULOPLASTIA EN LA E.S.E HUEM.</t>
  </si>
  <si>
    <t>CONTRATACIÓN DE SERVICIOS MÉDICOS ASISTENCIALES ESPECIALIZADOS DE IMAGENOLOGIA Y  RADIOLOGÍA PARA LA ESE HUEM.</t>
  </si>
  <si>
    <t>CONTRATACIÓN DE SERVICIOS MÉDICOS ASISTENCIALES ESPECIALIZADOS DE RADIOLOGÍA INTERVENCIONISTA PARA LA ESE HUEM.</t>
  </si>
  <si>
    <t>PRESTACIÓN DE SERVICIOS MEDICOS ASISTENCIALES Y AMBULATORIOS ESPECIALIZADOS DE PERINATOLOGIA.</t>
  </si>
  <si>
    <t>PRESTACIÓN DE SERVICIOS PROFESIONALES PARA PREPARACIÓN DE NUTRICIONALES PARENTERALES, ADECUACION Y AJUSTE DE CONCENTRACIONES DE DOSIS DE MEDICAMENTOS ONCOLOGICOS Y NO ONCOLOGICOS Y REEMPAQUE DE MEDICAMENTOS PARA LA ATENCIÓN DE PACIENTES HOSPITALIZADOS.</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</si>
  <si>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</si>
  <si>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</si>
  <si>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</si>
  <si>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</si>
  <si>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</si>
  <si>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</si>
  <si>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</si>
  <si>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</si>
  <si>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</si>
  <si>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</si>
  <si>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 xml:space="preserve">PRESTACIÓN DE SERVICIOS ASISTENCIALES Y AMBULATORIOS ESPECIALIZADOS DE DERMATOLOGIA. </t>
  </si>
  <si>
    <t>PRESTACION DE SERVICIOS ASISTENCIALES ESPECIALIZADOS DE AUDIOLOGIA PARA LA ESE HOSPITAL UNIVERSITARIO ERASMO MEOZ</t>
  </si>
  <si>
    <t>PRESTACIÓN DE SERVICIOS MÉDICOS ASISTENCIALES ESPECIALIZADOS DE CIRUGÍA DE LA MANO.</t>
  </si>
  <si>
    <t>PRESTACIÓN DE SERVICIOS MEDICOS ASISTENCIALES Y AMBULATORIOS ESPECIALIZADOS DE UROLOGIA.</t>
  </si>
  <si>
    <t>PRESTACIÓN DE SERVICIOS MÉDICOS ASISTENCIALES ESPECIALIZADOS DE GINECOLOGIA ONCOLOGICA.</t>
  </si>
  <si>
    <t>PRESTACIÓN DE SERVICIO D TOMA DE ESTUDIOS DE RADIOLOGIA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</si>
  <si>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</si>
  <si>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</si>
  <si>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</si>
  <si>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</si>
  <si>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PRESTÁR LOS SERVICIOS DE ANALISIS Y LECTURAS DE MUESTRA HISTOPATOLOGICAS, DE MEDULA OSEA O SANGRES PERIFERICA OBTENIDAS DE LOS PACIENTES CON PATOLOGIA ONCOLOGICA O SOSPECHA DE LA MISMA.</t>
  </si>
  <si>
    <t>COMPRA DE INSTRUMENTAL QUIRÚRGICO PARA LA ESE HOSPITAL UNIVERSITARIO ERASMO MEOZ</t>
  </si>
  <si>
    <t xml:space="preserve">Nombre: Pilar Medina
Cargo: Líder de servicios quirúrgicos
Telefono: 5746888 Extension 1204.
Correo Electronico: quirofanos@herasmomeoz.gov.co   </t>
  </si>
  <si>
    <t>MANTENIMIENTO DEL INSTRUMENTAL QUIRÚRGICO DE LA ESE HOSPITAL UNIVERSITARIO ERASMO MEOZ</t>
  </si>
  <si>
    <t>42321500
42321700
42321800
42321600
42321900
42322000</t>
  </si>
  <si>
    <t xml:space="preserve">Nombre: Diana Sofía Díaz Castro
Cargo: Coordinadora de esterilización
Telefono: 5746888 Extension 1223.
Correo Electronico: esterilizacion@herasmomeoz.gov.co   </t>
  </si>
  <si>
    <t>SUMINISTRO DE MATERIAL DE OSTEOESINTESIS DE ORTOPEDIA GENERAL EN ACERO O TITANIO, DE REEMPLAZO DE CADERA Y REVISION,    DE REEMPLAZO DE RODILLA, HOMBRO Y CUPULA RADIAL, DE REEMPLAZOS DE CADERA ESPECIALES,  DE LINEA BLANDA, DE MATERIALES DE OSTEOESINTESIS ESPECIALES EN ACERO O TITANIO,  DE NEUROCIRUGIA EN TITANIO,  DE MAXILOFACIAL, CX DE MANO,  DE ARTROSCOPIA, PARA LA ESE HUEM</t>
  </si>
  <si>
    <t>SUMINISTRO DE MEDICAMENTOS PARA LA ESE HUEM</t>
  </si>
  <si>
    <t xml:space="preserve">Nombre: Elizabeth Camaño Vera
Cargo: Coordinadora administrativa de servicio farmacéutico
Telefono: 5746888 Extension 1015
Correo Electronico: farmacia@herasmomeoz.gov.co   </t>
  </si>
  <si>
    <t>SUMINISTRO DE GASES MEDICINALES PARA LA ESE HUEM</t>
  </si>
  <si>
    <t xml:space="preserve">SUMINISTRO DE ELEMENTOS DE PROTECCIÓN PERSONAL </t>
  </si>
  <si>
    <t>SUMINISTRO DE DISPOSITIVOS MÉDICOS PARA LA ESE HUEM</t>
  </si>
  <si>
    <t>SUMINISTRO DE INSUMOS PARA LA CENTRAL DE MEZCLAS PARA LA ESE HUEM</t>
  </si>
  <si>
    <t>SUMINISTRO DE INSUMOS PARA RADIOLOGÍA E IMÁGENES DIAGNÓSTICAS DE LA ESE HUEM</t>
  </si>
  <si>
    <t xml:space="preserve">Nombre: Maribel Trujillo Botello
Cargo:Subgerente de Salud
Telefono: 5746888 Extension 1121.
Correo Electronico: subsalud@herasmomeoz.gov.co   </t>
  </si>
  <si>
    <t>SUMINISTRO DE INSUMOS PARA EL ÁREA DE PATOLOGÍA DE LA ESE HUEM</t>
  </si>
  <si>
    <t>SUMINISTRO DE REACTIVOS, MATERIALES E INSUMOS VARIOS PARA EL LABORATORIO CLÍNICO DE LA ESE HUEM</t>
  </si>
  <si>
    <t xml:space="preserve">Nombre: Nancy Bustos Sosa
Cargo: Coordinadora de laboratorio clínico
Telefono: 5746888 Extension 1182
Correo Electronico: laboratorio@herasmomeoz.gov.co   </t>
  </si>
  <si>
    <t>SUMINISTRO DE INSUMOS PARA BANCO DE SANGRE DE LA ESE HUEM</t>
  </si>
  <si>
    <t xml:space="preserve">Nombre: Elsie Entrena
Cargo: Coordinadora de banco de sangre
Telefono: 5746888 Extension 1129
Correo Electronico: bancodesangre@herasmomeoz.gov.co   </t>
  </si>
  <si>
    <t>48101901
48101800</t>
  </si>
  <si>
    <t>COMPRA DE UTENSILIOS DE COCINA, MENAJE Y VAJILLA PARA EL SERVICIO DE ALIMENTACIÓN DE LA ESE HUEM</t>
  </si>
  <si>
    <t xml:space="preserve">Nombre: Esperanza Moncada
Cargo: Coordinadora de Nutrición y Dietética
Telefono: 5746888 Extension 1194.
Correo Electronico: nutricion@herasmomeoz.gov.co   </t>
  </si>
  <si>
    <t xml:space="preserve">SERVICIO DE MENSAJERÍA URBANA, REGIONAL Y NACIONAL DE DOCUMENTOS Y MERCANCÍA (20-25 KILOS) NO CERTIFICADA PARA LA ESE HOSPITAL UNIVERSITARIO ERASMO </t>
  </si>
  <si>
    <t xml:space="preserve">Nombre: Doris Angarita Acosta 
Cargo: Asesora de Planeación y Calidad        (JEFETH DIONISETTY PUETA FIGUEROA )
Telefono: 5746888 Extension 1156.
Correo Electronico: planeación@herasmomeoz.gov.co   </t>
  </si>
  <si>
    <t xml:space="preserve">SERVICIO DE MENSAJERÍA CON CORREO CERTIFICADO PARA LA ESE HUEM </t>
  </si>
  <si>
    <t>56101710
42201709</t>
  </si>
  <si>
    <t>SUMINISTRO DE ESTANTERIA PARA ARCHIVO  E INSUMOS  DE LA E.S.E H.UE.M.</t>
  </si>
  <si>
    <t>PRESTACIÓN DE SERVICIO PARA LA ELABORACIÓN DE LAS TABLAS DE VALORACIÓN DOCUMENTAL (TVD) DE LA ESE HUEM</t>
  </si>
  <si>
    <t xml:space="preserve">Nombre: Doris Angarita Acosta
Cargo: Asesora de Planeación y Calidad                  (LUDWING SUAREZ)
Telefono: 5746888 Extension 1156.
Correo Electronico: planeación@herasmomeoz.gov.co   </t>
  </si>
  <si>
    <t xml:space="preserve">Nombre: Jaime Ricardo Marthey Tello
Cargo: Subgerente Administrativa
Telefono: 5746888 Extension 1119
Correo Electronico: subgerencia@herasmomeoz.gov.co   </t>
  </si>
  <si>
    <t>42295001</t>
  </si>
  <si>
    <t>95122007</t>
  </si>
  <si>
    <t>41103504</t>
  </si>
  <si>
    <t>42295000</t>
  </si>
  <si>
    <t>53101502
53101602
53103001
53101504
53101604
53102710
53102707</t>
  </si>
  <si>
    <t>COMPRA DE VESTUARIO DE LABOR (DOTACION 2020) PARA SERVIDORES PUBLICOS DE LA ESE HOSPITAL UNIVERSITARIO ERASMO MEOZ</t>
  </si>
  <si>
    <t>&lt;</t>
  </si>
  <si>
    <t xml:space="preserve">Nombre: Marco Antonio Navarro Placios.
Cargo: Lider de Gestion y Desarrollo de Talento Humano.
Telefono: 5746888 Extension 1168.
Correo Electronico: talentohum@herasmomeoz.gov.co   </t>
  </si>
  <si>
    <t>E.S.E. Hospital Universitario Erasmo Meoz</t>
  </si>
  <si>
    <t>Avenida 11E # 5AN-71 Barrio Guaimaral</t>
  </si>
  <si>
    <t>http://www.herasmomeoz.gov.co</t>
  </si>
  <si>
    <t>Subgerencia Administrativa - Dr. Jaime Ricardo Marthey Tello
Teléfono: 5746888 Ext. 1119</t>
  </si>
  <si>
    <t>&lt;= 1.500 S.M.L.M.V</t>
  </si>
  <si>
    <t>&lt;= 300 S.M.L.M.V.</t>
  </si>
  <si>
    <t>CONTRATACION DIRECTA</t>
  </si>
  <si>
    <t xml:space="preserve">RECURSOS PROPIOS </t>
  </si>
  <si>
    <r>
      <t xml:space="preserve">PRESTACIÓN DE SERVICIOS JURÍDICOS TANTO DE LOS ASPECTOS GENERALES DEL DERECHO COMO EN LA ESPECIALIDAD DEL DERECHO LABORAL Y LAS RELACIONES INSTITUCIONALES, CUYO ALCANCE ESTARÁ DETERMINADO POR EL CAMPO OBLIGACIONAL CONTRACTUAL DE ACUERDO CON LAS DISPOSICIONES DE LA NORMATIVIDAD VIGENTE </t>
    </r>
    <r>
      <rPr>
        <sz val="11"/>
        <color indexed="10"/>
        <rFont val="Calibri"/>
        <family val="2"/>
      </rPr>
      <t xml:space="preserve"> </t>
    </r>
  </si>
  <si>
    <r>
      <t>SUMINISTRO</t>
    </r>
    <r>
      <rPr>
        <sz val="11"/>
        <color indexed="8"/>
        <rFont val="Calibri"/>
        <family val="2"/>
      </rPr>
      <t xml:space="preserve"> DE MATERIAL DE OSTEOESINTESIS DE ORTOPEDIA GENERAL EN ACERO O TITANIO PARA LA ESE HUEM</t>
    </r>
  </si>
  <si>
    <r>
      <t>SUMINISTRO</t>
    </r>
    <r>
      <rPr>
        <sz val="11"/>
        <color indexed="8"/>
        <rFont val="Calibri"/>
        <family val="2"/>
      </rPr>
      <t xml:space="preserve"> DE MATERIAL DE REEMPLAZO DE CADERA Y REVISION PARA LA ESE HUEM</t>
    </r>
  </si>
  <si>
    <r>
      <t>SUMINISTRO</t>
    </r>
    <r>
      <rPr>
        <sz val="11"/>
        <color indexed="8"/>
        <rFont val="Calibri"/>
        <family val="2"/>
      </rPr>
      <t xml:space="preserve"> DE MATERIAL DE REEMPLAZO DE RODILLA, HOMBRO Y CUPULA RADIAL PARA LA ESE HUEM</t>
    </r>
  </si>
  <si>
    <r>
      <t>SUMINISTRO</t>
    </r>
    <r>
      <rPr>
        <sz val="11"/>
        <color indexed="8"/>
        <rFont val="Calibri"/>
        <family val="2"/>
      </rPr>
      <t xml:space="preserve"> DE MATERIAL DE REEMPLAZOS DE CADERA ESPECIALES PARA LA ESE HUEM</t>
    </r>
  </si>
  <si>
    <r>
      <t>SUMINISTRO</t>
    </r>
    <r>
      <rPr>
        <sz val="11"/>
        <color indexed="8"/>
        <rFont val="Calibri"/>
        <family val="2"/>
      </rPr>
      <t xml:space="preserve"> DE LINEA BLANDA  PARA LA ESE HUEM</t>
    </r>
  </si>
  <si>
    <r>
      <t>SUMINISTRO</t>
    </r>
    <r>
      <rPr>
        <sz val="11"/>
        <color indexed="8"/>
        <rFont val="Calibri"/>
        <family val="2"/>
      </rPr>
      <t xml:space="preserve"> DE MATERIALES DE OSTEOESINTESIS ESPECIALES EN ACERO O TITANIO PARA LA ESE HUEM</t>
    </r>
  </si>
  <si>
    <r>
      <t>SUMINISTRO</t>
    </r>
    <r>
      <rPr>
        <sz val="11"/>
        <color indexed="8"/>
        <rFont val="Calibri"/>
        <family val="2"/>
      </rPr>
      <t xml:space="preserve"> DE MATERIAL DE NEUROCIRUGIA EN TITANIO PARA LA ESE HUEM</t>
    </r>
  </si>
  <si>
    <r>
      <t>SUMINISTRO</t>
    </r>
    <r>
      <rPr>
        <sz val="11"/>
        <color indexed="8"/>
        <rFont val="Calibri"/>
        <family val="2"/>
      </rPr>
      <t xml:space="preserve"> DE MATERIAL DE MAXILOFACIAL PARA LA ESE HUEM</t>
    </r>
  </si>
  <si>
    <r>
      <t>SUMINISTRO</t>
    </r>
    <r>
      <rPr>
        <sz val="11"/>
        <color indexed="8"/>
        <rFont val="Calibri"/>
        <family val="2"/>
      </rPr>
      <t xml:space="preserve"> DE MATERIAL DE CX DE MANO PARA LA ESE HUEM</t>
    </r>
  </si>
  <si>
    <r>
      <t>SUMINISTRO</t>
    </r>
    <r>
      <rPr>
        <sz val="11"/>
        <color indexed="8"/>
        <rFont val="Calibri"/>
        <family val="2"/>
      </rPr>
      <t xml:space="preserve"> DE MATERIAL DE ARTROSCOPIA PARA LA ESE HUEM</t>
    </r>
  </si>
  <si>
    <t>MENOR CUANTIA</t>
  </si>
  <si>
    <t xml:space="preserve">Nombre: José Luis Mora Velandia
Cargo: Líder de Recursos Físicos
Telefono: 5746888 Extension 1164.
Correo Electronico: planeación@herasmomeoz.gov.co   </t>
  </si>
  <si>
    <t>72101508
72153501
76111501
76111504</t>
  </si>
  <si>
    <t>72101506
72154010</t>
  </si>
  <si>
    <t xml:space="preserve">CONTRATACIÓN DEL SERVICIO DE MEDICIÓN SEGUIMIENTO Y CONTROL DE RADIACIONES IONIZANTES PARA LOS SERVIDORES PÚBLICOS DE LA ESE HUEM </t>
  </si>
  <si>
    <t>60121412
24102010
30171703
30171705
30171706
30171707
72153002
73121802</t>
  </si>
  <si>
    <t>MARZO</t>
  </si>
  <si>
    <t>2 MESES</t>
  </si>
  <si>
    <t xml:space="preserve">MARZO </t>
  </si>
  <si>
    <t xml:space="preserve">MINIMA CUANTIA </t>
  </si>
  <si>
    <t>73121601
73151803
73181016</t>
  </si>
  <si>
    <t>11162113
31162000</t>
  </si>
  <si>
    <t>111604
30162204
73181014</t>
  </si>
  <si>
    <t>60121007
82121502</t>
  </si>
  <si>
    <t>RENOVACION DE LA SUSCRIPCION PARA EL ACCESO VIRTUAL A LA CONSULTA DE LA LEGISLACION, JURISPRUDENCIA Y NORMATIVIDAD COLOMBIANA, ADEMAS DE LAS NOTICIAS JURIDICAS DIARIAS PARA LA ESE HUEM</t>
  </si>
  <si>
    <t>JUNIO</t>
  </si>
  <si>
    <t>MUESTREO MICROBIOLOGICO</t>
  </si>
  <si>
    <t>11 MESES</t>
  </si>
  <si>
    <t xml:space="preserve">COMPRA DEL SEGURO OBLIGATORIO PARA VEHICULOS DE LA ESE HUEM </t>
  </si>
  <si>
    <t>CONTRATACIÓN DEL SUBPROCESO DE AUDITORIA MEDICA CONCURRENTE Y DE CALIDAD</t>
  </si>
  <si>
    <t>COMPRA DE MANILLAS DE IDENTIFICACION DE PACIENTES PARA LA ESE HOSPITAL UNIVERSITARIO ERASMO MEOZ</t>
  </si>
  <si>
    <t>SUMINISTRO DE PRODUCTOS DE LAVANDERÍA PARA LA ESE HUEM</t>
  </si>
  <si>
    <t>SUMINISTRO DE ELEMENTOS DESECHABLES Y PRODUCTOS DE ASEO PARA LOS DIFERENTES SERVICIOS DE LA ESE HOSPITAL UNIVERSITARIO ERASMO MEOZ</t>
  </si>
  <si>
    <t>47131803
42281604
48101818</t>
  </si>
  <si>
    <t>SUMINISTRO DE DETERGENTES, JABONES Y DESINFECTANTES DE SUPERFICIES, AMBIENTES, UTENSILIOS, EQUIPOS Y ALIMENTOS PARA LA ESE HOSPITAL UNIVERSITARIO ERASMO MEOZ</t>
  </si>
  <si>
    <t>SEPARATA (AUDIENCIA PUBLICA RENDICION CUENTAS)</t>
  </si>
  <si>
    <t>REFRIGERIOS (AUDIENCIA PUBLICA RENDICION CUENTAS)</t>
  </si>
  <si>
    <t>ORGANIZACIÓN LOGÍSTICA (ALQUILER DE SILLAS, MANTELES Y CENTROS DE MESAS) AUDIENCIA PUBLICA RENDICION CUENTAS</t>
  </si>
  <si>
    <t>DISEÑOS COMPLEMENTARIOS PARA EL AJUSTE DEL PROYECTO REMODELACIÓN Y AMPLIACIÓN DE QUIRÓFANOS</t>
  </si>
  <si>
    <t xml:space="preserve">DISEÑOS COMPLEMENTARIOS PARA EL PROYECTO CONSTRUCCIÓN, DOTACIÓN Y PUESTA EN MARCHA DE LA MORGUE </t>
  </si>
  <si>
    <t>REMODELACION DEL CONTROL DE ACCESO DE LA ESE HUEM</t>
  </si>
  <si>
    <t xml:space="preserve">CONSTRUCCIÓN, DOTACIÓN Y PUESTA EN MARCHA DE LA MORGUE </t>
  </si>
  <si>
    <t xml:space="preserve">DISEÑOS COMPLEMENTARIOS PARA EL AJUSTE DEL PROYECTO REFORZAMIENTO ESTRUCTURAL DEL ALA B DE LA ESE HUEM </t>
  </si>
  <si>
    <t>REFORZAMIENTO ESTRUCTURAL DEL ALA B DE LA ESE HUEM</t>
  </si>
  <si>
    <t xml:space="preserve">DISEÑOS PARA LA CONSTRUCCIÓN DE LA NUEVA TORRE DE SERVICIOS HOSPITALARIOS </t>
  </si>
  <si>
    <t>DISEÑOS PARA LA REMODELACIÓN Y AMPLIACIÓN DEL SERVICIO DE URGENCIAS</t>
  </si>
  <si>
    <t>COMPRA DE CARROS HERMÉTICOS DE TRANSPORTE PARA EL SERVICIO DE QUIRÓFANOS</t>
  </si>
  <si>
    <t>DOTACIÓN DE EQUIPOS PARA EL SERVICIO DE CIRUGÍA CARDIOVASCULAR</t>
  </si>
  <si>
    <t xml:space="preserve">DOTACIÓN DE EQUIPOS PARA EL SERVICIO DE QUIRÓFANOS </t>
  </si>
  <si>
    <t>CARTILLAS DE DEBERES Y DERECHOS PARA COLOREAR (PEDIATRIA), EN PAPEL ECOLOGICO TAMAÑO CARTA A FULL COLOR.</t>
  </si>
  <si>
    <t>COMPRA DE ELEMENTOS INFORMATIVOS PARA DIFUSION DE LA PLATAFORMA ESTRATEGICA</t>
  </si>
  <si>
    <t xml:space="preserve">RESTRUCTURACION DE HABLADORES </t>
  </si>
  <si>
    <t>ABRIL</t>
  </si>
  <si>
    <t>MAYOR CUANTIA</t>
  </si>
  <si>
    <t>AGOSTO</t>
  </si>
  <si>
    <t>PENDONES PARA CAMPAÑA PARA ACREDITACION, EJES DE SEGURIDAD DEL PACIENTE Y HUMANIZACION</t>
  </si>
  <si>
    <t>COMPRA DE PERIFÉRICOS PARA COMPUTADORES Y TELEFONÍA</t>
  </si>
  <si>
    <t>SUMINISTRO DE TÓNER REMANUFACTURADO Y RECARGAS, CON EQUIPOS EN APOYO TECNOLÓGICO, INCLUIDO MANTENIMIENTO PREVENTIVO, CORRECTIVO Y RESPUESTOS DE LOS EQUIPOS DADOS EN APOYO TECNOLÓGICO</t>
  </si>
  <si>
    <t>COMPRA DE UPS Y BATERÍAS</t>
  </si>
  <si>
    <t>SUMINISTRO DE REPUESTOS PARA TICS</t>
  </si>
  <si>
    <t>COMPRA DE EQUIPOS DE RED</t>
  </si>
  <si>
    <t>COMPRA DE ESCANER PARA LA ESE HUEM</t>
  </si>
  <si>
    <t>COMPRA DE EQUIPOS PARA LLAMADOS DE PACIENTES Y ENFERMERAS</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</si>
  <si>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</si>
  <si>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</si>
  <si>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</si>
  <si>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</si>
  <si>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</si>
  <si>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ACTUALIZACIÓN DE PC Y PORTÁTILES</t>
  </si>
  <si>
    <t>LICENCIAMIENTO DE ANTIVRIRUS (AMPLIACIÓN EN CANTIDAD DE LICENCIAS)</t>
  </si>
  <si>
    <t>CENTRAL DE IMPRESIÓN EN CONSULTA EXTERNA</t>
  </si>
  <si>
    <t>COMPRA DE EQUIPOS DE GRABADORA DE VOZ DIGITALES</t>
  </si>
  <si>
    <t>COMPRA DE IMPRESORA PLOTTER</t>
  </si>
  <si>
    <t>8 MESES</t>
  </si>
  <si>
    <t>COMPRA DE CARRITOS DE TRANSPORTE Y MONITOR INDUSTRIAL</t>
  </si>
  <si>
    <t>SERVICIO DE TRASLADO URBANO DE DOCUMENTOS DE ARCHIVO Y/O LO REQUERIDO POR LA ESE HUEM</t>
  </si>
  <si>
    <t>SUMINISTRO DE IMPLEMENTOS PARA LA ORGANIZACIÓN DOCUMENTAL</t>
  </si>
  <si>
    <t>MAYOR CUANTIA - ELECTRONICA</t>
  </si>
  <si>
    <t>MENOR CUANTIA - ELECTRONICA</t>
  </si>
  <si>
    <t>COMPRA DE INSUMOS PARA EL ÁREA DE COSTURA Y ROPERÍA DEL SERVICIO DE LAVANDERÍA DE LA E.S.E. HOSPITAL UNIVERSITARIO ERASMO MEOZ</t>
  </si>
  <si>
    <t>SUSCRIPCIÓN DEL SERVICIO DE INFORMACIÓN JURÍDICA A TRAVÉS DE UN PORTAL VIRTUAL DE NOTIFICACIONES JUDICIALES SOBRE LAS ACTUACIONES EN LOS DIFERENTES PROCESOS JUDICIALES DE LOS CUALES HACE PARTE LA ESE HUEM</t>
  </si>
  <si>
    <t>COMPRA DE ETIQUETAS DE TRANSFERENCIA TERMICA Y CINTAS PARA DIFERENTES SERVICIOS DE LA ESE HOSPITAL UNIVERSITARIO ERASMO MEOZ</t>
  </si>
  <si>
    <t>CONTRATAR EL PLAN DE SEGUROS GENERALES DE LA ENTIDAD CONFORME LOS SIGUIENTES RAMOS, MULTIRIESGO (INCENDIO, ROTURA DE MAQUINARIA, SUSTRACCION, CORRIENTE DEBIL, RC GENERAL) AUTOMOVILES, RESPONSABILIDAD CIVIL RC, SERVIDORES PUBLICOS, MANEJO GLOBAL, RC CLINICAS Y HOSPITALES</t>
  </si>
  <si>
    <t>SEPTIEMBRE</t>
  </si>
  <si>
    <t>MINIMA CUANTIA - ELECTRONICA</t>
  </si>
  <si>
    <t>VALIDACIÓN MICROBIOLÓGICA, ANALISIS Y CONTROL MICROBIOLÓGICO DE LA CENTRAL DE MEZCLAS DE MEDICAMENTOS DE LA ESE HOSPITAL UNIVERSITARIO ERASMO MEOZ BAJO EL USO DE AISLADORES ASÉPTICOS Y AISLADORES ASÉPTICOS DE CONTENCIÓN EN ÁREAS NO CLASIFICADAS</t>
  </si>
  <si>
    <t>COMPRA DE RUEDAS PARA CAMILLAS DE TRASLADOS DE PACIENTES</t>
  </si>
  <si>
    <t>55121700
55121900</t>
  </si>
  <si>
    <t>SUMINISTRO E INSTALACION DE ELEMENTOS DE SEÑALIZACION PARA LOS DIFERENTES SERVICIOS DE LA ESE HOSPITAL UNIVERSITARIO ERASMO MEOZ</t>
  </si>
  <si>
    <t>MAYO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</si>
  <si>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</si>
  <si>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50000000
50110000                                     50120000
50130000                                            50131700
50170000                             50150000                            50160000                                          50180000                         50190000                           50200000                      50220000                        50300000                          50320000                          50400000</t>
  </si>
  <si>
    <t>COMPRA DE EQUIPOS INDUSTRIALES PARA EL SERVICIO DE ALIMENTACION</t>
  </si>
  <si>
    <t>78181501
78181507</t>
  </si>
  <si>
    <t>MANTENIMIENTO PREVENTIVO Y CORRECTIVO DEL PARQUE AUTOMOTOR DE LA ESE HOSPITAL UNIVERSITARIO ERASMO MEOZ</t>
  </si>
  <si>
    <t>NOVIEMBRE</t>
  </si>
  <si>
    <t>PUBLICIDAD EN MEDIOS DE COMUNICACIÓN MASIVA DE LA REGIÓN</t>
  </si>
  <si>
    <t>PUBLICIDAD INTERNA PARA ACTIVIDADES INSTITUCIONALES</t>
  </si>
  <si>
    <t>IMPRESIÓN REVISTA SINERGIA (RUBRO: IMPRESOS Y PUBLICACIONES)</t>
  </si>
  <si>
    <t>CONSOLA DE AUDIO CON EFECTOS INCORPORADOS</t>
  </si>
  <si>
    <t>CARGADOR DE BATERÍA DE CÁMARA</t>
  </si>
  <si>
    <t>VIDEO CAMARA  AVCHD</t>
  </si>
  <si>
    <t>TRÍPODE DE ALUMINIO DE CABEZA FLUIDA</t>
  </si>
  <si>
    <t>JUEGO DE BATERIAS AAA RECARGABLES</t>
  </si>
  <si>
    <t xml:space="preserve">JUEGO DE MICRÓFONO DE SOLAPA OMNIDIRECCIONAL </t>
  </si>
  <si>
    <t>MEMORIA SD DE 64 GB</t>
  </si>
  <si>
    <t xml:space="preserve">BATERÍA ORIGINAL (NO GENÉRICA) </t>
  </si>
  <si>
    <t>JUEGO DE CABLES Y ADAPTADORES.</t>
  </si>
  <si>
    <t xml:space="preserve">PARALES PARA MICRÓFONOS DE ALTURA AJUSTABLE </t>
  </si>
  <si>
    <t>JUEGO DE LUCES CON TRÍPODES, BATERÍAS Y CARGADORES DE BATERÍAS</t>
  </si>
  <si>
    <t>KIT MICRÓFONO INALÁMBRICO DE MANO</t>
  </si>
  <si>
    <t xml:space="preserve">COMPUTADOR PORTÁTIL </t>
  </si>
  <si>
    <t>Compra de medicamentos, dispositivos e  insumos necesarios para atención COVID</t>
  </si>
  <si>
    <t>Compra de Equipos biomédicos para atención COVID</t>
  </si>
  <si>
    <t>Compra de dotación y elementos necesarios para atención COVID</t>
  </si>
  <si>
    <r>
      <t xml:space="preserve">Nombre: Marco Antonio Navarro Palacios.
Cargo: Lider de Gestion y Desarrollo del Talento Humano.
Teléfono: 5746888 Ext.  1168
Correo Electronico: </t>
    </r>
    <r>
      <rPr>
        <sz val="11"/>
        <rFont val="Calibri"/>
        <family val="2"/>
      </rPr>
      <t xml:space="preserve">talentohum@herasmomeoz.gov.co   </t>
    </r>
  </si>
  <si>
    <t>COMPRA DE LENTES CLAROS DE SEGURIDAD ELEMENTO DE PROTECCION PERSONAL</t>
  </si>
  <si>
    <t>COMPRA DE LENTE DE SEGURIDAD  - OPERATIVO</t>
  </si>
  <si>
    <t>COMPRA DE GUANTES DE CARNAZA EXTRALARGOS</t>
  </si>
  <si>
    <t xml:space="preserve">COMPRA DE GUANTES DE CARNAZA LARGOS ANTEBRAZO  </t>
  </si>
  <si>
    <t>COMPRA DE GUANTES DE CAUCHO NEGROS NO. 9 - 10 CALIBRE 35</t>
  </si>
  <si>
    <t>COMPRA DE RESPIRADOR LIBRE DE MANTENIMIENTO PARA VAPORES ORGANICOS</t>
  </si>
  <si>
    <t>COMPRA DE PROTECTORES AUDITIVOS TIPO COPA - DIADEMA</t>
  </si>
  <si>
    <t xml:space="preserve">COMPRA DE RESPIRADOR MEDIA CARA </t>
  </si>
  <si>
    <t xml:space="preserve">COMPRA DE CARTUCHOS RESPIRADOR </t>
  </si>
  <si>
    <t>COMPRA DE GUANTES DE PROTECCION CORTOS</t>
  </si>
  <si>
    <t>COMPRA DE BOTAS CORTAS EN PVC BLANCAS</t>
  </si>
  <si>
    <t>COMPRA DE LENTES PLOMADOS</t>
  </si>
  <si>
    <t>COMPRA DE DOSIMETRO PERSONAL TECNOLOGIA TLD PARA MEDICION DE RADIACIONES IONIZANTES</t>
  </si>
  <si>
    <t>COMPRA DE MANGUERA DE 30 METROS DE 1 1/2" CHAQUETA SENCILLA PARA GABINTE CONTRA INCENDIOS</t>
  </si>
  <si>
    <t>COMPRA DE EXTINTORES CO2 DE 10 LIBRAS (SEÑAL, SOPORTE E INSTALACION PARA CAMBIO DE EXTINTORES DE LA INSTITUCION</t>
  </si>
  <si>
    <t>COMPRA DE DOTACION UNIFORME BRIGADISTAS DE EMERGENCIAS TIPO BRAGA CON REFLECTIVO</t>
  </si>
  <si>
    <t>COMPRA DE CHALECO BRIGADISTA DE EMERGENCIAS CON REFLECTIVO</t>
  </si>
  <si>
    <t>COMPRA DE LINTERNAS PARA EMERGENCIAS TIPO TRAFICO DE LUZ LED CON PILA NO RECARGABLE, PARA BRIGADA DE EMERGENCIAS</t>
  </si>
  <si>
    <t>COMPRA DE PITOS PROFESIONALES PARA BRIGADA DE EMERGENCIAS</t>
  </si>
  <si>
    <t>COMPRA DE BOTIQUIN DE PRIMEROS AUXILIOS TIPO MORRAL PARA BRIGADA DE EMERGENCIAS</t>
  </si>
  <si>
    <t>Mayor Cuantía</t>
  </si>
  <si>
    <t>COMPRA DE LAVADORAS Y SECADORAS PARA LA ESE HUEM</t>
  </si>
  <si>
    <r>
      <rPr>
        <b/>
        <sz val="11"/>
        <color indexed="8"/>
        <rFont val="Calibri"/>
        <family val="2"/>
      </rPr>
      <t xml:space="preserve">Posicionamiento: </t>
    </r>
    <r>
      <rPr>
        <sz val="11"/>
        <color theme="1"/>
        <rFont val="Calibri"/>
        <family val="2"/>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rPr>
      <t xml:space="preserve">Brindar una experiencia hospitalaria acogedora que favorezca el bienestar integral del ser humano.
</t>
    </r>
    <r>
      <rPr>
        <b/>
        <sz val="11"/>
        <color indexed="8"/>
        <rFont val="Calibri"/>
        <family val="2"/>
      </rPr>
      <t>Seguridad del paciente:</t>
    </r>
    <r>
      <rPr>
        <sz val="11"/>
        <color theme="1"/>
        <rFont val="Calibri"/>
        <family val="2"/>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rPr>
      <t xml:space="preserve"> Desarrollar espacios de formación, educación e investigación que permitan mantener el status universitario.</t>
    </r>
  </si>
  <si>
    <r>
      <rPr>
        <b/>
        <sz val="11"/>
        <color indexed="8"/>
        <rFont val="Calibri"/>
        <family val="2"/>
      </rPr>
      <t>Misión:</t>
    </r>
    <r>
      <rPr>
        <sz val="11"/>
        <color theme="1"/>
        <rFont val="Calibri"/>
        <family val="2"/>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rPr>
      <t>Ser la institución Norte Santandereana prestadora de servicios de salud, posicionada y preferida por su atención humana, segura, alto enfoque investigativo, con rentabilidad social y económica.</t>
    </r>
  </si>
</sst>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 #,##0.00_ ;_ * \-#,##0.00_ ;_ * &quot;-&quot;??_ ;_ @_ "/>
    <numFmt numFmtId="184" formatCode="#,##0;[Red]#,##0"/>
    <numFmt numFmtId="185" formatCode="&quot;$&quot;\ #,##0;[Red]&quot;$&quot;\ #,##0"/>
    <numFmt numFmtId="186" formatCode="mm/yy"/>
    <numFmt numFmtId="187" formatCode="&quot;$&quot;#,##0"/>
    <numFmt numFmtId="188" formatCode="yyyy\.mm\.dd"/>
    <numFmt numFmtId="189" formatCode="&quot;$&quot;\ #,##0"/>
    <numFmt numFmtId="190" formatCode="_(* #,##0_);_(* \(#,##0\);_(* &quot;-&quot;??_);_(@_)"/>
    <numFmt numFmtId="191" formatCode="_(&quot;£&quot;* #,##0.00_);_(&quot;£&quot;* \(#,##0.00\);_(&quot;£&quot;* &quot;-&quot;??_);_(@_)"/>
    <numFmt numFmtId="192" formatCode="&quot;$ &quot;#,##0_);[Red]&quot;($ &quot;#,##0\)"/>
    <numFmt numFmtId="193" formatCode="[$$-240A]#,##0.00;[Red]\([$$-240A]#,##0.00\)"/>
    <numFmt numFmtId="194" formatCode="[$$-240A]\ #,##0"/>
    <numFmt numFmtId="195" formatCode="&quot;$&quot;\ #,##0.00"/>
    <numFmt numFmtId="196" formatCode="&quot;$&quot;\ #,##0.0"/>
    <numFmt numFmtId="197" formatCode="[$-240A]dddd\,\ dd&quot; de &quot;mmmm&quot; de &quot;yyyy"/>
    <numFmt numFmtId="198" formatCode="[$-240A]hh:mm:ss\ AM/PM"/>
    <numFmt numFmtId="199" formatCode="0.0"/>
  </numFmts>
  <fonts count="45">
    <font>
      <sz val="11"/>
      <color theme="1"/>
      <name val="Calibri"/>
      <family val="2"/>
    </font>
    <font>
      <sz val="11"/>
      <color indexed="8"/>
      <name val="Calibri"/>
      <family val="2"/>
    </font>
    <font>
      <sz val="10"/>
      <name val="Arial"/>
      <family val="2"/>
    </font>
    <font>
      <b/>
      <sz val="11"/>
      <color indexed="8"/>
      <name val="Calibri"/>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1"/>
      <color indexed="63"/>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Arial"/>
      <family val="2"/>
    </font>
    <font>
      <sz val="11"/>
      <color rgb="FF000000"/>
      <name val="Calibri"/>
      <family val="2"/>
    </font>
    <font>
      <b/>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8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2" fillId="0" borderId="12" xfId="46" applyBorder="1" applyAlignment="1" quotePrefix="1">
      <alignment wrapText="1"/>
    </xf>
    <xf numFmtId="0" fontId="41" fillId="0" borderId="0" xfId="0" applyFont="1" applyAlignment="1">
      <alignment/>
    </xf>
    <xf numFmtId="0" fontId="0" fillId="0" borderId="0" xfId="0" applyAlignment="1">
      <alignment/>
    </xf>
    <xf numFmtId="0" fontId="41" fillId="0" borderId="0" xfId="0" applyFont="1" applyAlignment="1">
      <alignment wrapText="1"/>
    </xf>
    <xf numFmtId="0" fontId="0" fillId="0" borderId="15" xfId="0" applyBorder="1" applyAlignment="1">
      <alignment wrapText="1"/>
    </xf>
    <xf numFmtId="0" fontId="0" fillId="0" borderId="0" xfId="0" applyFill="1" applyAlignment="1">
      <alignment wrapText="1"/>
    </xf>
    <xf numFmtId="0" fontId="0" fillId="0" borderId="10" xfId="0" applyFont="1" applyFill="1" applyBorder="1" applyAlignment="1">
      <alignment horizontal="left" vertical="center" wrapText="1"/>
    </xf>
    <xf numFmtId="0" fontId="0" fillId="0" borderId="12" xfId="0" applyBorder="1" applyAlignment="1" quotePrefix="1">
      <alignment horizontal="left" wrapText="1"/>
    </xf>
    <xf numFmtId="0" fontId="0" fillId="0" borderId="12" xfId="0" applyBorder="1" applyAlignment="1">
      <alignment horizontal="justify" wrapText="1"/>
    </xf>
    <xf numFmtId="0" fontId="0" fillId="0" borderId="12" xfId="0" applyFill="1" applyBorder="1" applyAlignment="1">
      <alignment horizontal="justify" wrapText="1"/>
    </xf>
    <xf numFmtId="0" fontId="0" fillId="0" borderId="12" xfId="0" applyFill="1" applyBorder="1" applyAlignment="1">
      <alignment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1" xfId="0" applyBorder="1" applyAlignment="1">
      <alignment horizontal="left" vertical="center" wrapText="1"/>
    </xf>
    <xf numFmtId="14" fontId="0" fillId="0" borderId="10" xfId="0" applyNumberFormat="1" applyFont="1" applyFill="1" applyBorder="1" applyAlignment="1">
      <alignment horizontal="center" vertical="center" wrapText="1"/>
    </xf>
    <xf numFmtId="189" fontId="0" fillId="0" borderId="10" xfId="0" applyNumberFormat="1" applyFont="1" applyFill="1" applyBorder="1" applyAlignment="1">
      <alignment horizontal="right" vertical="center" wrapText="1"/>
    </xf>
    <xf numFmtId="0" fontId="0" fillId="0" borderId="10" xfId="0" applyFill="1" applyBorder="1" applyAlignment="1">
      <alignment wrapText="1"/>
    </xf>
    <xf numFmtId="187" fontId="0"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189" fontId="0" fillId="0" borderId="10" xfId="49" applyNumberFormat="1" applyFont="1" applyFill="1" applyBorder="1" applyAlignment="1">
      <alignment horizontal="right" vertical="center" wrapText="1"/>
    </xf>
    <xf numFmtId="0" fontId="42"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189" fontId="0" fillId="0" borderId="10" xfId="53" applyNumberFormat="1" applyFont="1" applyFill="1" applyBorder="1" applyAlignment="1">
      <alignment horizontal="righ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0" borderId="10" xfId="0" applyFont="1" applyFill="1" applyBorder="1" applyAlignment="1">
      <alignment horizontal="center" vertical="center"/>
    </xf>
    <xf numFmtId="189" fontId="5" fillId="0" borderId="10" xfId="53" applyNumberFormat="1" applyFont="1" applyFill="1" applyBorder="1" applyAlignment="1">
      <alignment horizontal="right" vertical="center"/>
    </xf>
    <xf numFmtId="189" fontId="43" fillId="0" borderId="10" xfId="0" applyNumberFormat="1" applyFont="1" applyFill="1" applyBorder="1" applyAlignment="1">
      <alignment horizontal="right" vertical="center"/>
    </xf>
    <xf numFmtId="189" fontId="5" fillId="0" borderId="10" xfId="0" applyNumberFormat="1" applyFont="1" applyFill="1" applyBorder="1" applyAlignment="1">
      <alignment horizontal="right" vertical="center" wrapText="1"/>
    </xf>
    <xf numFmtId="189" fontId="0" fillId="0" borderId="10" xfId="54" applyNumberFormat="1" applyFont="1" applyFill="1" applyBorder="1" applyAlignment="1">
      <alignment horizontal="right" vertical="center" wrapText="1"/>
    </xf>
    <xf numFmtId="0" fontId="0" fillId="0" borderId="10" xfId="0" applyFill="1" applyBorder="1" applyAlignment="1">
      <alignment horizontal="center" vertical="center" wrapText="1"/>
    </xf>
    <xf numFmtId="189" fontId="5" fillId="0" borderId="10" xfId="52" applyNumberFormat="1" applyFont="1" applyFill="1" applyBorder="1" applyAlignment="1">
      <alignment horizontal="right" vertical="center"/>
    </xf>
    <xf numFmtId="189" fontId="5" fillId="0" borderId="10" xfId="51" applyNumberFormat="1" applyFont="1" applyFill="1" applyBorder="1" applyAlignment="1">
      <alignment horizontal="right" vertical="center"/>
    </xf>
    <xf numFmtId="189" fontId="0" fillId="0" borderId="10" xfId="0" applyNumberFormat="1" applyFill="1" applyBorder="1" applyAlignment="1">
      <alignment horizontal="right" vertical="center" wrapText="1"/>
    </xf>
    <xf numFmtId="14" fontId="0" fillId="0" borderId="16" xfId="0" applyNumberFormat="1" applyFill="1" applyBorder="1" applyAlignment="1">
      <alignment horizontal="left" vertical="center" wrapText="1"/>
    </xf>
    <xf numFmtId="178" fontId="0" fillId="0" borderId="12" xfId="0" applyNumberFormat="1" applyBorder="1" applyAlignment="1">
      <alignment vertical="center" wrapText="1"/>
    </xf>
    <xf numFmtId="178" fontId="0" fillId="0" borderId="12" xfId="0" applyNumberFormat="1" applyFill="1" applyBorder="1" applyAlignment="1">
      <alignment horizontal="left" wrapText="1"/>
    </xf>
    <xf numFmtId="0" fontId="0" fillId="0" borderId="10" xfId="0"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24" fillId="23" borderId="10" xfId="39" applyBorder="1" applyAlignment="1">
      <alignment wrapText="1"/>
    </xf>
    <xf numFmtId="0" fontId="24" fillId="23" borderId="10" xfId="39" applyBorder="1" applyAlignment="1">
      <alignment horizontal="left" wrapText="1"/>
    </xf>
    <xf numFmtId="0" fontId="0" fillId="0" borderId="10" xfId="0" applyFont="1" applyBorder="1" applyAlignment="1">
      <alignment vertical="center" wrapText="1"/>
    </xf>
    <xf numFmtId="0" fontId="0" fillId="0" borderId="10" xfId="0" applyBorder="1" applyAlignment="1">
      <alignment horizontal="left" wrapText="1"/>
    </xf>
    <xf numFmtId="0" fontId="27" fillId="23" borderId="10" xfId="39" applyFont="1" applyBorder="1" applyAlignment="1">
      <alignment horizontal="center" vertical="center" wrapText="1"/>
    </xf>
    <xf numFmtId="184" fontId="5" fillId="0" borderId="10" xfId="52" applyNumberFormat="1" applyFont="1" applyFill="1" applyBorder="1" applyAlignment="1">
      <alignment horizontal="center" vertical="center" wrapText="1"/>
    </xf>
    <xf numFmtId="188"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xf>
    <xf numFmtId="186" fontId="0" fillId="0" borderId="10" xfId="0" applyNumberFormat="1" applyFont="1" applyFill="1" applyBorder="1" applyAlignment="1">
      <alignment horizontal="center" vertic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44" fillId="0" borderId="25" xfId="0" applyFont="1" applyBorder="1" applyAlignment="1">
      <alignment horizontal="center"/>
    </xf>
    <xf numFmtId="0" fontId="44" fillId="0" borderId="26" xfId="0" applyFont="1" applyBorder="1" applyAlignment="1">
      <alignment horizontal="center"/>
    </xf>
    <xf numFmtId="0" fontId="0" fillId="0" borderId="10" xfId="0" applyBorder="1" applyAlignment="1">
      <alignment horizontal="center" wrapText="1"/>
    </xf>
    <xf numFmtId="0" fontId="0" fillId="0" borderId="10" xfId="0" applyBorder="1" applyAlignment="1">
      <alignment horizontal="center" vertical="center" wrapText="1"/>
    </xf>
    <xf numFmtId="0" fontId="41" fillId="0" borderId="10"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5"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457200</xdr:colOff>
      <xdr:row>3</xdr:row>
      <xdr:rowOff>171450</xdr:rowOff>
    </xdr:to>
    <xdr:pic>
      <xdr:nvPicPr>
        <xdr:cNvPr id="1" name="image1.jpg"/>
        <xdr:cNvPicPr preferRelativeResize="1">
          <a:picLocks noChangeAspect="1"/>
        </xdr:cNvPicPr>
      </xdr:nvPicPr>
      <xdr:blipFill>
        <a:blip r:embed="rId1"/>
        <a:stretch>
          <a:fillRect/>
        </a:stretch>
      </xdr:blipFill>
      <xdr:spPr>
        <a:xfrm>
          <a:off x="57150" y="38100"/>
          <a:ext cx="21145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rasmomeoz.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1"/>
  <sheetViews>
    <sheetView tabSelected="1" view="pageBreakPreview" zoomScale="60" zoomScaleNormal="73" zoomScalePageLayoutView="80" workbookViewId="0" topLeftCell="A1">
      <selection activeCell="B1" sqref="B1:I2"/>
    </sheetView>
  </sheetViews>
  <sheetFormatPr defaultColWidth="10.8515625" defaultRowHeight="15"/>
  <cols>
    <col min="1" max="1" width="25.7109375" style="1" customWidth="1"/>
    <col min="2" max="2" width="66.421875" style="1" customWidth="1"/>
    <col min="3" max="3" width="35.7109375" style="1" customWidth="1"/>
    <col min="4" max="4" width="15.140625" style="1" customWidth="1"/>
    <col min="5" max="5" width="17.421875" style="1" customWidth="1"/>
    <col min="6" max="6" width="14.28125" style="1" customWidth="1"/>
    <col min="7" max="7" width="21.28125" style="1" customWidth="1"/>
    <col min="8" max="8" width="27.421875" style="1" bestFit="1" customWidth="1"/>
    <col min="9" max="9" width="16.140625" style="1" bestFit="1" customWidth="1"/>
    <col min="10" max="10" width="16.7109375" style="1" customWidth="1"/>
    <col min="11" max="11" width="47.140625" style="1" customWidth="1"/>
    <col min="12" max="12" width="14.00390625" style="1" customWidth="1"/>
    <col min="13" max="13" width="42.421875" style="1" customWidth="1"/>
    <col min="14" max="16384" width="10.8515625" style="1" customWidth="1"/>
  </cols>
  <sheetData>
    <row r="1" spans="1:11" ht="15">
      <c r="A1" s="68"/>
      <c r="B1" s="69" t="s">
        <v>30</v>
      </c>
      <c r="C1" s="69"/>
      <c r="D1" s="69"/>
      <c r="E1" s="69"/>
      <c r="F1" s="69"/>
      <c r="G1" s="69"/>
      <c r="H1" s="69"/>
      <c r="I1" s="69"/>
      <c r="J1" s="66" t="s">
        <v>31</v>
      </c>
      <c r="K1" s="67"/>
    </row>
    <row r="2" spans="1:11" ht="15">
      <c r="A2" s="68"/>
      <c r="B2" s="69"/>
      <c r="C2" s="69"/>
      <c r="D2" s="69"/>
      <c r="E2" s="69"/>
      <c r="F2" s="69"/>
      <c r="G2" s="69"/>
      <c r="H2" s="69"/>
      <c r="I2" s="69"/>
      <c r="J2" s="66" t="s">
        <v>28</v>
      </c>
      <c r="K2" s="67"/>
    </row>
    <row r="3" spans="1:11" ht="15">
      <c r="A3" s="68"/>
      <c r="B3" s="70" t="s">
        <v>26</v>
      </c>
      <c r="C3" s="69"/>
      <c r="D3" s="69"/>
      <c r="E3" s="69"/>
      <c r="F3" s="69"/>
      <c r="G3" s="69"/>
      <c r="H3" s="69"/>
      <c r="I3" s="69"/>
      <c r="J3" s="66" t="s">
        <v>29</v>
      </c>
      <c r="K3" s="67"/>
    </row>
    <row r="4" spans="1:11" ht="15">
      <c r="A4" s="68"/>
      <c r="B4" s="69"/>
      <c r="C4" s="69"/>
      <c r="D4" s="69"/>
      <c r="E4" s="69"/>
      <c r="F4" s="69"/>
      <c r="G4" s="69"/>
      <c r="H4" s="69"/>
      <c r="I4" s="69"/>
      <c r="J4" s="66" t="s">
        <v>27</v>
      </c>
      <c r="K4" s="67"/>
    </row>
    <row r="5" ht="15">
      <c r="A5" s="8"/>
    </row>
    <row r="6" ht="15">
      <c r="A6" s="8"/>
    </row>
    <row r="7" ht="15.75" thickBot="1">
      <c r="A7" s="8" t="s">
        <v>0</v>
      </c>
    </row>
    <row r="8" spans="1:8" ht="15" customHeight="1">
      <c r="A8" s="5" t="s">
        <v>1</v>
      </c>
      <c r="B8" s="6" t="s">
        <v>205</v>
      </c>
      <c r="E8" s="57" t="s">
        <v>24</v>
      </c>
      <c r="F8" s="58"/>
      <c r="G8" s="58"/>
      <c r="H8" s="59"/>
    </row>
    <row r="9" spans="1:8" ht="15">
      <c r="A9" s="3" t="s">
        <v>2</v>
      </c>
      <c r="B9" s="4" t="s">
        <v>206</v>
      </c>
      <c r="E9" s="60"/>
      <c r="F9" s="61"/>
      <c r="G9" s="61"/>
      <c r="H9" s="62"/>
    </row>
    <row r="10" spans="1:8" ht="15">
      <c r="A10" s="3" t="s">
        <v>3</v>
      </c>
      <c r="B10" s="14">
        <v>5746888</v>
      </c>
      <c r="E10" s="60"/>
      <c r="F10" s="61"/>
      <c r="G10" s="61"/>
      <c r="H10" s="62"/>
    </row>
    <row r="11" spans="1:8" ht="15">
      <c r="A11" s="3" t="s">
        <v>14</v>
      </c>
      <c r="B11" s="7" t="s">
        <v>207</v>
      </c>
      <c r="E11" s="60"/>
      <c r="F11" s="61"/>
      <c r="G11" s="61"/>
      <c r="H11" s="62"/>
    </row>
    <row r="12" spans="1:8" ht="105">
      <c r="A12" s="20" t="s">
        <v>17</v>
      </c>
      <c r="B12" s="15" t="s">
        <v>353</v>
      </c>
      <c r="E12" s="63"/>
      <c r="F12" s="64"/>
      <c r="G12" s="64"/>
      <c r="H12" s="65"/>
    </row>
    <row r="13" spans="1:8" ht="240">
      <c r="A13" s="20" t="s">
        <v>4</v>
      </c>
      <c r="B13" s="16" t="s">
        <v>352</v>
      </c>
      <c r="E13" s="12"/>
      <c r="F13" s="12"/>
      <c r="G13" s="12"/>
      <c r="H13" s="12"/>
    </row>
    <row r="14" spans="1:8" ht="30">
      <c r="A14" s="3" t="s">
        <v>5</v>
      </c>
      <c r="B14" s="17" t="s">
        <v>208</v>
      </c>
      <c r="E14" s="57" t="s">
        <v>23</v>
      </c>
      <c r="F14" s="58"/>
      <c r="G14" s="58"/>
      <c r="H14" s="59"/>
    </row>
    <row r="15" spans="1:8" ht="15">
      <c r="A15" s="3" t="s">
        <v>20</v>
      </c>
      <c r="B15" s="44">
        <f>SUM(H22:H254)</f>
        <v>186380261277.65326</v>
      </c>
      <c r="E15" s="60"/>
      <c r="F15" s="61"/>
      <c r="G15" s="61"/>
      <c r="H15" s="62"/>
    </row>
    <row r="16" spans="1:8" ht="30">
      <c r="A16" s="3" t="s">
        <v>21</v>
      </c>
      <c r="B16" s="43" t="s">
        <v>209</v>
      </c>
      <c r="E16" s="60"/>
      <c r="F16" s="61"/>
      <c r="G16" s="61"/>
      <c r="H16" s="62"/>
    </row>
    <row r="17" spans="1:8" ht="30">
      <c r="A17" s="3" t="s">
        <v>22</v>
      </c>
      <c r="B17" s="43" t="s">
        <v>210</v>
      </c>
      <c r="E17" s="60"/>
      <c r="F17" s="61"/>
      <c r="G17" s="61"/>
      <c r="H17" s="62"/>
    </row>
    <row r="18" spans="1:8" ht="30.75" thickBot="1">
      <c r="A18" s="11" t="s">
        <v>16</v>
      </c>
      <c r="B18" s="42">
        <v>44169</v>
      </c>
      <c r="E18" s="63"/>
      <c r="F18" s="64"/>
      <c r="G18" s="64"/>
      <c r="H18" s="65"/>
    </row>
    <row r="20" ht="15">
      <c r="A20" s="8" t="s">
        <v>13</v>
      </c>
    </row>
    <row r="21" spans="1:11" ht="75" customHeight="1">
      <c r="A21" s="52" t="s">
        <v>25</v>
      </c>
      <c r="B21" s="52" t="s">
        <v>6</v>
      </c>
      <c r="C21" s="52" t="s">
        <v>15</v>
      </c>
      <c r="D21" s="52" t="s">
        <v>7</v>
      </c>
      <c r="E21" s="52" t="s">
        <v>8</v>
      </c>
      <c r="F21" s="52" t="s">
        <v>9</v>
      </c>
      <c r="G21" s="52" t="s">
        <v>33</v>
      </c>
      <c r="H21" s="52" t="s">
        <v>32</v>
      </c>
      <c r="I21" s="52" t="s">
        <v>10</v>
      </c>
      <c r="J21" s="52" t="s">
        <v>11</v>
      </c>
      <c r="K21" s="52" t="s">
        <v>12</v>
      </c>
    </row>
    <row r="22" spans="1:11" ht="75" customHeight="1">
      <c r="A22" s="13">
        <v>42142303</v>
      </c>
      <c r="B22" s="13" t="s">
        <v>244</v>
      </c>
      <c r="C22" s="21" t="s">
        <v>60</v>
      </c>
      <c r="D22" s="19" t="s">
        <v>231</v>
      </c>
      <c r="E22" s="19" t="s">
        <v>104</v>
      </c>
      <c r="F22" s="19" t="s">
        <v>212</v>
      </c>
      <c r="G22" s="22"/>
      <c r="H22" s="22">
        <v>150000000</v>
      </c>
      <c r="I22" s="19" t="s">
        <v>110</v>
      </c>
      <c r="J22" s="19" t="s">
        <v>58</v>
      </c>
      <c r="K22" s="18" t="s">
        <v>41</v>
      </c>
    </row>
    <row r="23" spans="1:11" ht="75" customHeight="1">
      <c r="A23" s="13">
        <v>52141600</v>
      </c>
      <c r="B23" s="13" t="s">
        <v>351</v>
      </c>
      <c r="C23" s="21" t="s">
        <v>60</v>
      </c>
      <c r="D23" s="19" t="s">
        <v>67</v>
      </c>
      <c r="E23" s="19" t="s">
        <v>350</v>
      </c>
      <c r="F23" s="19" t="s">
        <v>48</v>
      </c>
      <c r="G23" s="23"/>
      <c r="H23" s="24">
        <v>1100000000</v>
      </c>
      <c r="I23" s="19" t="s">
        <v>110</v>
      </c>
      <c r="J23" s="19" t="s">
        <v>58</v>
      </c>
      <c r="K23" s="18" t="s">
        <v>225</v>
      </c>
    </row>
    <row r="24" spans="1:11" ht="75" customHeight="1">
      <c r="A24" s="25">
        <v>42203901</v>
      </c>
      <c r="B24" s="13" t="s">
        <v>228</v>
      </c>
      <c r="C24" s="21" t="s">
        <v>60</v>
      </c>
      <c r="D24" s="19" t="s">
        <v>61</v>
      </c>
      <c r="E24" s="19" t="s">
        <v>104</v>
      </c>
      <c r="F24" s="19" t="s">
        <v>212</v>
      </c>
      <c r="G24" s="22">
        <f>H24/12</f>
        <v>1236560</v>
      </c>
      <c r="H24" s="26">
        <f>14268000*1.04</f>
        <v>14838720</v>
      </c>
      <c r="I24" s="19" t="s">
        <v>110</v>
      </c>
      <c r="J24" s="19" t="s">
        <v>58</v>
      </c>
      <c r="K24" s="18" t="s">
        <v>108</v>
      </c>
    </row>
    <row r="25" spans="1:11" ht="75" customHeight="1">
      <c r="A25" s="27" t="s">
        <v>301</v>
      </c>
      <c r="B25" s="45" t="s">
        <v>302</v>
      </c>
      <c r="C25" s="21" t="s">
        <v>60</v>
      </c>
      <c r="D25" s="19" t="s">
        <v>67</v>
      </c>
      <c r="E25" s="19" t="s">
        <v>104</v>
      </c>
      <c r="F25" s="19" t="s">
        <v>212</v>
      </c>
      <c r="G25" s="22"/>
      <c r="H25" s="22">
        <v>50000000</v>
      </c>
      <c r="I25" s="19" t="s">
        <v>110</v>
      </c>
      <c r="J25" s="19" t="s">
        <v>58</v>
      </c>
      <c r="K25" s="18" t="s">
        <v>196</v>
      </c>
    </row>
    <row r="26" spans="1:11" ht="75" customHeight="1">
      <c r="A26" s="27">
        <v>42192201</v>
      </c>
      <c r="B26" s="45" t="s">
        <v>300</v>
      </c>
      <c r="C26" s="21" t="s">
        <v>64</v>
      </c>
      <c r="D26" s="19" t="s">
        <v>65</v>
      </c>
      <c r="E26" s="19" t="s">
        <v>104</v>
      </c>
      <c r="F26" s="19" t="s">
        <v>212</v>
      </c>
      <c r="G26" s="22"/>
      <c r="H26" s="22">
        <v>11000000</v>
      </c>
      <c r="I26" s="19" t="s">
        <v>110</v>
      </c>
      <c r="J26" s="19" t="s">
        <v>58</v>
      </c>
      <c r="K26" s="18" t="s">
        <v>196</v>
      </c>
    </row>
    <row r="27" spans="1:11" ht="75" customHeight="1">
      <c r="A27" s="13">
        <v>60104000</v>
      </c>
      <c r="B27" s="25" t="s">
        <v>299</v>
      </c>
      <c r="C27" s="21" t="s">
        <v>64</v>
      </c>
      <c r="D27" s="19" t="s">
        <v>241</v>
      </c>
      <c r="E27" s="19" t="s">
        <v>104</v>
      </c>
      <c r="F27" s="19" t="s">
        <v>212</v>
      </c>
      <c r="G27" s="22">
        <f>H27/11</f>
        <v>2649059.6363636362</v>
      </c>
      <c r="H27" s="22">
        <f>28018900*1.04</f>
        <v>29139656</v>
      </c>
      <c r="I27" s="19" t="s">
        <v>110</v>
      </c>
      <c r="J27" s="19" t="s">
        <v>58</v>
      </c>
      <c r="K27" s="18" t="s">
        <v>174</v>
      </c>
    </row>
    <row r="28" spans="1:11" ht="75">
      <c r="A28" s="25">
        <v>84131503</v>
      </c>
      <c r="B28" s="13" t="s">
        <v>242</v>
      </c>
      <c r="C28" s="21" t="s">
        <v>60</v>
      </c>
      <c r="D28" s="19" t="s">
        <v>65</v>
      </c>
      <c r="E28" s="19" t="s">
        <v>104</v>
      </c>
      <c r="F28" s="19" t="s">
        <v>212</v>
      </c>
      <c r="G28" s="22"/>
      <c r="H28" s="22">
        <v>4000000</v>
      </c>
      <c r="I28" s="19" t="s">
        <v>110</v>
      </c>
      <c r="J28" s="19" t="s">
        <v>58</v>
      </c>
      <c r="K28" s="18" t="s">
        <v>196</v>
      </c>
    </row>
    <row r="29" spans="1:11" ht="75">
      <c r="A29" s="25">
        <v>47131811</v>
      </c>
      <c r="B29" s="13" t="s">
        <v>245</v>
      </c>
      <c r="C29" s="21" t="s">
        <v>60</v>
      </c>
      <c r="D29" s="19" t="s">
        <v>61</v>
      </c>
      <c r="E29" s="19" t="s">
        <v>104</v>
      </c>
      <c r="F29" s="19" t="s">
        <v>212</v>
      </c>
      <c r="G29" s="22"/>
      <c r="H29" s="22">
        <f>20239538*1.04</f>
        <v>21049119.52</v>
      </c>
      <c r="I29" s="19" t="s">
        <v>110</v>
      </c>
      <c r="J29" s="19" t="s">
        <v>58</v>
      </c>
      <c r="K29" s="18" t="s">
        <v>225</v>
      </c>
    </row>
    <row r="30" spans="1:11" ht="75">
      <c r="A30" s="13">
        <v>53141600</v>
      </c>
      <c r="B30" s="13" t="s">
        <v>293</v>
      </c>
      <c r="C30" s="21" t="s">
        <v>64</v>
      </c>
      <c r="D30" s="19" t="s">
        <v>65</v>
      </c>
      <c r="E30" s="19" t="s">
        <v>104</v>
      </c>
      <c r="F30" s="19" t="s">
        <v>212</v>
      </c>
      <c r="G30" s="22"/>
      <c r="H30" s="22">
        <f>1907600*1.04</f>
        <v>1983904</v>
      </c>
      <c r="I30" s="19" t="s">
        <v>110</v>
      </c>
      <c r="J30" s="19" t="s">
        <v>58</v>
      </c>
      <c r="K30" s="18" t="s">
        <v>225</v>
      </c>
    </row>
    <row r="31" spans="1:11" ht="75">
      <c r="A31" s="13" t="s">
        <v>247</v>
      </c>
      <c r="B31" s="13" t="s">
        <v>248</v>
      </c>
      <c r="C31" s="21" t="s">
        <v>60</v>
      </c>
      <c r="D31" s="19" t="s">
        <v>61</v>
      </c>
      <c r="E31" s="19" t="s">
        <v>104</v>
      </c>
      <c r="F31" s="19" t="s">
        <v>212</v>
      </c>
      <c r="G31" s="22"/>
      <c r="H31" s="22">
        <v>67000000</v>
      </c>
      <c r="I31" s="19" t="s">
        <v>110</v>
      </c>
      <c r="J31" s="19" t="s">
        <v>58</v>
      </c>
      <c r="K31" s="18" t="s">
        <v>225</v>
      </c>
    </row>
    <row r="32" spans="1:11" ht="81.75" customHeight="1">
      <c r="A32" s="13">
        <v>43231500</v>
      </c>
      <c r="B32" s="13" t="s">
        <v>294</v>
      </c>
      <c r="C32" s="21" t="s">
        <v>60</v>
      </c>
      <c r="D32" s="19" t="s">
        <v>61</v>
      </c>
      <c r="E32" s="19" t="s">
        <v>104</v>
      </c>
      <c r="F32" s="19" t="s">
        <v>212</v>
      </c>
      <c r="G32" s="22"/>
      <c r="H32" s="22">
        <f>7807500*1.04</f>
        <v>8119800</v>
      </c>
      <c r="I32" s="19" t="s">
        <v>110</v>
      </c>
      <c r="J32" s="19" t="s">
        <v>58</v>
      </c>
      <c r="K32" s="18" t="s">
        <v>196</v>
      </c>
    </row>
    <row r="33" spans="1:11" ht="81.75" customHeight="1">
      <c r="A33" s="13">
        <v>14111537</v>
      </c>
      <c r="B33" s="13" t="s">
        <v>295</v>
      </c>
      <c r="C33" s="21" t="s">
        <v>64</v>
      </c>
      <c r="D33" s="19" t="s">
        <v>67</v>
      </c>
      <c r="E33" s="19" t="s">
        <v>104</v>
      </c>
      <c r="F33" s="19" t="s">
        <v>212</v>
      </c>
      <c r="G33" s="22"/>
      <c r="H33" s="22">
        <v>5000000</v>
      </c>
      <c r="I33" s="19" t="s">
        <v>110</v>
      </c>
      <c r="J33" s="19" t="s">
        <v>58</v>
      </c>
      <c r="K33" s="18" t="s">
        <v>196</v>
      </c>
    </row>
    <row r="34" spans="1:11" ht="81.75" customHeight="1">
      <c r="A34" s="13" t="s">
        <v>307</v>
      </c>
      <c r="B34" s="13" t="s">
        <v>308</v>
      </c>
      <c r="C34" s="21" t="s">
        <v>60</v>
      </c>
      <c r="D34" s="19" t="s">
        <v>61</v>
      </c>
      <c r="E34" s="19" t="s">
        <v>104</v>
      </c>
      <c r="F34" s="19" t="s">
        <v>212</v>
      </c>
      <c r="G34" s="22"/>
      <c r="H34" s="22">
        <f>42890000*1.04</f>
        <v>44605600</v>
      </c>
      <c r="I34" s="19" t="s">
        <v>110</v>
      </c>
      <c r="J34" s="19" t="s">
        <v>58</v>
      </c>
      <c r="K34" s="18" t="s">
        <v>225</v>
      </c>
    </row>
    <row r="35" spans="1:11" ht="90" customHeight="1">
      <c r="A35" s="13">
        <v>84131500</v>
      </c>
      <c r="B35" s="13" t="s">
        <v>296</v>
      </c>
      <c r="C35" s="21" t="s">
        <v>297</v>
      </c>
      <c r="D35" s="19" t="s">
        <v>61</v>
      </c>
      <c r="E35" s="19" t="s">
        <v>224</v>
      </c>
      <c r="F35" s="19" t="s">
        <v>212</v>
      </c>
      <c r="G35" s="22"/>
      <c r="H35" s="22">
        <v>850000000</v>
      </c>
      <c r="I35" s="19" t="s">
        <v>110</v>
      </c>
      <c r="J35" s="19" t="s">
        <v>58</v>
      </c>
      <c r="K35" s="18" t="s">
        <v>196</v>
      </c>
    </row>
    <row r="36" spans="1:11" ht="76.5" customHeight="1">
      <c r="A36" s="13" t="s">
        <v>101</v>
      </c>
      <c r="B36" s="31" t="s">
        <v>62</v>
      </c>
      <c r="C36" s="21" t="s">
        <v>60</v>
      </c>
      <c r="D36" s="19" t="s">
        <v>61</v>
      </c>
      <c r="E36" s="19" t="s">
        <v>224</v>
      </c>
      <c r="F36" s="19" t="s">
        <v>212</v>
      </c>
      <c r="G36" s="22"/>
      <c r="H36" s="26">
        <f>475764432+16848000</f>
        <v>492612432</v>
      </c>
      <c r="I36" s="19" t="s">
        <v>110</v>
      </c>
      <c r="J36" s="19" t="s">
        <v>58</v>
      </c>
      <c r="K36" s="18" t="s">
        <v>196</v>
      </c>
    </row>
    <row r="37" spans="1:11" ht="75">
      <c r="A37" s="13">
        <v>15121501</v>
      </c>
      <c r="B37" s="31" t="s">
        <v>63</v>
      </c>
      <c r="C37" s="21" t="s">
        <v>64</v>
      </c>
      <c r="D37" s="19" t="s">
        <v>65</v>
      </c>
      <c r="E37" s="19" t="s">
        <v>100</v>
      </c>
      <c r="F37" s="19" t="s">
        <v>212</v>
      </c>
      <c r="G37" s="22"/>
      <c r="H37" s="26">
        <v>3337302</v>
      </c>
      <c r="I37" s="19" t="s">
        <v>110</v>
      </c>
      <c r="J37" s="19" t="s">
        <v>58</v>
      </c>
      <c r="K37" s="18" t="s">
        <v>225</v>
      </c>
    </row>
    <row r="38" spans="1:11" ht="75">
      <c r="A38" s="13">
        <v>42131700</v>
      </c>
      <c r="B38" s="31" t="s">
        <v>66</v>
      </c>
      <c r="C38" s="21" t="s">
        <v>64</v>
      </c>
      <c r="D38" s="19" t="s">
        <v>67</v>
      </c>
      <c r="E38" s="19" t="s">
        <v>104</v>
      </c>
      <c r="F38" s="19" t="s">
        <v>212</v>
      </c>
      <c r="G38" s="22"/>
      <c r="H38" s="26">
        <v>177457731</v>
      </c>
      <c r="I38" s="19" t="s">
        <v>110</v>
      </c>
      <c r="J38" s="19" t="s">
        <v>58</v>
      </c>
      <c r="K38" s="18" t="s">
        <v>225</v>
      </c>
    </row>
    <row r="39" spans="1:11" ht="54.75" customHeight="1">
      <c r="A39" s="13">
        <v>31162800</v>
      </c>
      <c r="B39" s="31" t="s">
        <v>68</v>
      </c>
      <c r="C39" s="21" t="s">
        <v>60</v>
      </c>
      <c r="D39" s="19" t="s">
        <v>61</v>
      </c>
      <c r="E39" s="19" t="s">
        <v>104</v>
      </c>
      <c r="F39" s="19" t="s">
        <v>212</v>
      </c>
      <c r="G39" s="22"/>
      <c r="H39" s="26">
        <v>231103378</v>
      </c>
      <c r="I39" s="19" t="s">
        <v>110</v>
      </c>
      <c r="J39" s="19" t="s">
        <v>58</v>
      </c>
      <c r="K39" s="18" t="s">
        <v>225</v>
      </c>
    </row>
    <row r="40" spans="1:11" ht="75">
      <c r="A40" s="13">
        <v>39121700</v>
      </c>
      <c r="B40" s="31" t="s">
        <v>69</v>
      </c>
      <c r="C40" s="21" t="s">
        <v>60</v>
      </c>
      <c r="D40" s="19" t="s">
        <v>61</v>
      </c>
      <c r="E40" s="19" t="s">
        <v>104</v>
      </c>
      <c r="F40" s="19" t="s">
        <v>212</v>
      </c>
      <c r="G40" s="22"/>
      <c r="H40" s="26">
        <v>103638587.65866667</v>
      </c>
      <c r="I40" s="19" t="s">
        <v>110</v>
      </c>
      <c r="J40" s="19" t="s">
        <v>58</v>
      </c>
      <c r="K40" s="18" t="s">
        <v>225</v>
      </c>
    </row>
    <row r="41" spans="1:11" ht="75">
      <c r="A41" s="13">
        <v>60122201</v>
      </c>
      <c r="B41" s="31" t="s">
        <v>70</v>
      </c>
      <c r="C41" s="21" t="s">
        <v>60</v>
      </c>
      <c r="D41" s="19" t="s">
        <v>61</v>
      </c>
      <c r="E41" s="19" t="s">
        <v>104</v>
      </c>
      <c r="F41" s="19" t="s">
        <v>212</v>
      </c>
      <c r="G41" s="22"/>
      <c r="H41" s="26">
        <v>73610180.71680002</v>
      </c>
      <c r="I41" s="19" t="s">
        <v>110</v>
      </c>
      <c r="J41" s="19" t="s">
        <v>58</v>
      </c>
      <c r="K41" s="18" t="s">
        <v>225</v>
      </c>
    </row>
    <row r="42" spans="1:11" ht="81" customHeight="1">
      <c r="A42" s="13">
        <v>40101701</v>
      </c>
      <c r="B42" s="31" t="s">
        <v>71</v>
      </c>
      <c r="C42" s="21" t="s">
        <v>60</v>
      </c>
      <c r="D42" s="19" t="s">
        <v>61</v>
      </c>
      <c r="E42" s="19" t="s">
        <v>104</v>
      </c>
      <c r="F42" s="19" t="s">
        <v>212</v>
      </c>
      <c r="G42" s="22"/>
      <c r="H42" s="26">
        <v>226847537.51295996</v>
      </c>
      <c r="I42" s="19" t="s">
        <v>110</v>
      </c>
      <c r="J42" s="19" t="s">
        <v>58</v>
      </c>
      <c r="K42" s="18" t="s">
        <v>225</v>
      </c>
    </row>
    <row r="43" spans="1:11" ht="75">
      <c r="A43" s="13">
        <v>31162800</v>
      </c>
      <c r="B43" s="31" t="s">
        <v>72</v>
      </c>
      <c r="C43" s="21" t="s">
        <v>60</v>
      </c>
      <c r="D43" s="19" t="s">
        <v>61</v>
      </c>
      <c r="E43" s="19" t="s">
        <v>104</v>
      </c>
      <c r="F43" s="19" t="s">
        <v>212</v>
      </c>
      <c r="G43" s="22"/>
      <c r="H43" s="26">
        <v>96251622.23039995</v>
      </c>
      <c r="I43" s="19" t="s">
        <v>110</v>
      </c>
      <c r="J43" s="19" t="s">
        <v>58</v>
      </c>
      <c r="K43" s="18" t="s">
        <v>225</v>
      </c>
    </row>
    <row r="44" spans="1:11" ht="75">
      <c r="A44" s="13">
        <v>72101511</v>
      </c>
      <c r="B44" s="31" t="s">
        <v>73</v>
      </c>
      <c r="C44" s="21" t="s">
        <v>60</v>
      </c>
      <c r="D44" s="19" t="s">
        <v>61</v>
      </c>
      <c r="E44" s="19" t="s">
        <v>104</v>
      </c>
      <c r="F44" s="19" t="s">
        <v>212</v>
      </c>
      <c r="G44" s="22">
        <f>H44/12</f>
        <v>26412957</v>
      </c>
      <c r="H44" s="26">
        <v>316955484</v>
      </c>
      <c r="I44" s="19" t="s">
        <v>110</v>
      </c>
      <c r="J44" s="19" t="s">
        <v>58</v>
      </c>
      <c r="K44" s="18" t="s">
        <v>225</v>
      </c>
    </row>
    <row r="45" spans="1:11" ht="75">
      <c r="A45" s="13" t="s">
        <v>234</v>
      </c>
      <c r="B45" s="31" t="s">
        <v>74</v>
      </c>
      <c r="C45" s="21" t="s">
        <v>60</v>
      </c>
      <c r="D45" s="19" t="s">
        <v>61</v>
      </c>
      <c r="E45" s="19" t="s">
        <v>104</v>
      </c>
      <c r="F45" s="19" t="s">
        <v>212</v>
      </c>
      <c r="G45" s="22">
        <f>H45/12</f>
        <v>1150968</v>
      </c>
      <c r="H45" s="26">
        <v>13811616</v>
      </c>
      <c r="I45" s="19" t="s">
        <v>110</v>
      </c>
      <c r="J45" s="19" t="s">
        <v>58</v>
      </c>
      <c r="K45" s="18" t="s">
        <v>225</v>
      </c>
    </row>
    <row r="46" spans="1:11" ht="75">
      <c r="A46" s="13" t="s">
        <v>235</v>
      </c>
      <c r="B46" s="31" t="s">
        <v>75</v>
      </c>
      <c r="C46" s="21" t="s">
        <v>60</v>
      </c>
      <c r="D46" s="19" t="s">
        <v>61</v>
      </c>
      <c r="E46" s="19" t="s">
        <v>104</v>
      </c>
      <c r="F46" s="19" t="s">
        <v>212</v>
      </c>
      <c r="G46" s="22"/>
      <c r="H46" s="26">
        <v>6142221.176</v>
      </c>
      <c r="I46" s="19" t="s">
        <v>110</v>
      </c>
      <c r="J46" s="19" t="s">
        <v>58</v>
      </c>
      <c r="K46" s="18" t="s">
        <v>225</v>
      </c>
    </row>
    <row r="47" spans="1:11" ht="120">
      <c r="A47" s="13" t="s">
        <v>229</v>
      </c>
      <c r="B47" s="31" t="s">
        <v>76</v>
      </c>
      <c r="C47" s="21" t="s">
        <v>60</v>
      </c>
      <c r="D47" s="19" t="s">
        <v>61</v>
      </c>
      <c r="E47" s="19" t="s">
        <v>104</v>
      </c>
      <c r="F47" s="19" t="s">
        <v>212</v>
      </c>
      <c r="G47" s="22"/>
      <c r="H47" s="26">
        <v>162892664</v>
      </c>
      <c r="I47" s="19" t="s">
        <v>110</v>
      </c>
      <c r="J47" s="19" t="s">
        <v>58</v>
      </c>
      <c r="K47" s="18" t="s">
        <v>225</v>
      </c>
    </row>
    <row r="48" spans="1:11" ht="75">
      <c r="A48" s="13">
        <v>85161501</v>
      </c>
      <c r="B48" s="31" t="s">
        <v>77</v>
      </c>
      <c r="C48" s="21" t="s">
        <v>60</v>
      </c>
      <c r="D48" s="19" t="s">
        <v>61</v>
      </c>
      <c r="E48" s="19" t="s">
        <v>104</v>
      </c>
      <c r="F48" s="19" t="s">
        <v>212</v>
      </c>
      <c r="G48" s="22"/>
      <c r="H48" s="26">
        <v>190968482</v>
      </c>
      <c r="I48" s="19" t="s">
        <v>110</v>
      </c>
      <c r="J48" s="19" t="s">
        <v>58</v>
      </c>
      <c r="K48" s="18" t="s">
        <v>225</v>
      </c>
    </row>
    <row r="49" spans="1:11" ht="75">
      <c r="A49" s="13">
        <v>411118008</v>
      </c>
      <c r="B49" s="31" t="s">
        <v>78</v>
      </c>
      <c r="C49" s="21" t="s">
        <v>60</v>
      </c>
      <c r="D49" s="19" t="s">
        <v>61</v>
      </c>
      <c r="E49" s="19" t="s">
        <v>104</v>
      </c>
      <c r="F49" s="19" t="s">
        <v>212</v>
      </c>
      <c r="G49" s="22"/>
      <c r="H49" s="26">
        <v>269971693</v>
      </c>
      <c r="I49" s="19" t="s">
        <v>110</v>
      </c>
      <c r="J49" s="19" t="s">
        <v>58</v>
      </c>
      <c r="K49" s="18" t="s">
        <v>225</v>
      </c>
    </row>
    <row r="50" spans="1:11" ht="90">
      <c r="A50" s="13">
        <v>42202702</v>
      </c>
      <c r="B50" s="31" t="s">
        <v>79</v>
      </c>
      <c r="C50" s="21" t="s">
        <v>60</v>
      </c>
      <c r="D50" s="19" t="s">
        <v>61</v>
      </c>
      <c r="E50" s="19" t="s">
        <v>224</v>
      </c>
      <c r="F50" s="19" t="s">
        <v>212</v>
      </c>
      <c r="G50" s="22"/>
      <c r="H50" s="26">
        <v>918754723</v>
      </c>
      <c r="I50" s="19" t="s">
        <v>110</v>
      </c>
      <c r="J50" s="19" t="s">
        <v>58</v>
      </c>
      <c r="K50" s="18" t="s">
        <v>225</v>
      </c>
    </row>
    <row r="51" spans="1:11" ht="75">
      <c r="A51" s="28" t="s">
        <v>197</v>
      </c>
      <c r="B51" s="31" t="s">
        <v>80</v>
      </c>
      <c r="C51" s="21" t="s">
        <v>60</v>
      </c>
      <c r="D51" s="19" t="s">
        <v>61</v>
      </c>
      <c r="E51" s="19" t="s">
        <v>104</v>
      </c>
      <c r="F51" s="19" t="s">
        <v>212</v>
      </c>
      <c r="G51" s="22"/>
      <c r="H51" s="26">
        <v>24752000</v>
      </c>
      <c r="I51" s="19" t="s">
        <v>110</v>
      </c>
      <c r="J51" s="19" t="s">
        <v>58</v>
      </c>
      <c r="K51" s="18" t="s">
        <v>225</v>
      </c>
    </row>
    <row r="52" spans="1:11" ht="75">
      <c r="A52" s="28" t="s">
        <v>198</v>
      </c>
      <c r="B52" s="31" t="s">
        <v>81</v>
      </c>
      <c r="C52" s="21" t="s">
        <v>60</v>
      </c>
      <c r="D52" s="19" t="s">
        <v>61</v>
      </c>
      <c r="E52" s="19" t="s">
        <v>104</v>
      </c>
      <c r="F52" s="19" t="s">
        <v>212</v>
      </c>
      <c r="G52" s="22"/>
      <c r="H52" s="26">
        <v>23450045</v>
      </c>
      <c r="I52" s="19" t="s">
        <v>110</v>
      </c>
      <c r="J52" s="19" t="s">
        <v>58</v>
      </c>
      <c r="K52" s="18" t="s">
        <v>225</v>
      </c>
    </row>
    <row r="53" spans="1:11" ht="75">
      <c r="A53" s="28" t="s">
        <v>199</v>
      </c>
      <c r="B53" s="31" t="s">
        <v>82</v>
      </c>
      <c r="C53" s="21" t="s">
        <v>60</v>
      </c>
      <c r="D53" s="19" t="s">
        <v>61</v>
      </c>
      <c r="E53" s="19" t="s">
        <v>104</v>
      </c>
      <c r="F53" s="19" t="s">
        <v>212</v>
      </c>
      <c r="G53" s="22"/>
      <c r="H53" s="26">
        <v>19801600</v>
      </c>
      <c r="I53" s="19" t="s">
        <v>110</v>
      </c>
      <c r="J53" s="19" t="s">
        <v>58</v>
      </c>
      <c r="K53" s="18" t="s">
        <v>225</v>
      </c>
    </row>
    <row r="54" spans="1:11" ht="75">
      <c r="A54" s="28" t="s">
        <v>200</v>
      </c>
      <c r="B54" s="31" t="s">
        <v>83</v>
      </c>
      <c r="C54" s="21" t="s">
        <v>60</v>
      </c>
      <c r="D54" s="19" t="s">
        <v>61</v>
      </c>
      <c r="E54" s="19" t="s">
        <v>267</v>
      </c>
      <c r="F54" s="19" t="s">
        <v>212</v>
      </c>
      <c r="G54" s="22"/>
      <c r="H54" s="26">
        <v>1163074591</v>
      </c>
      <c r="I54" s="19" t="s">
        <v>110</v>
      </c>
      <c r="J54" s="19" t="s">
        <v>58</v>
      </c>
      <c r="K54" s="18" t="s">
        <v>225</v>
      </c>
    </row>
    <row r="55" spans="1:11" ht="75">
      <c r="A55" s="13">
        <v>92101501</v>
      </c>
      <c r="B55" s="31" t="s">
        <v>84</v>
      </c>
      <c r="C55" s="21" t="s">
        <v>60</v>
      </c>
      <c r="D55" s="19" t="s">
        <v>61</v>
      </c>
      <c r="E55" s="19" t="s">
        <v>99</v>
      </c>
      <c r="F55" s="19" t="s">
        <v>212</v>
      </c>
      <c r="G55" s="22"/>
      <c r="H55" s="26">
        <v>884005237</v>
      </c>
      <c r="I55" s="19" t="s">
        <v>110</v>
      </c>
      <c r="J55" s="19" t="s">
        <v>58</v>
      </c>
      <c r="K55" s="18" t="s">
        <v>225</v>
      </c>
    </row>
    <row r="56" spans="1:11" ht="75">
      <c r="A56" s="13">
        <v>47131800</v>
      </c>
      <c r="B56" s="13" t="s">
        <v>246</v>
      </c>
      <c r="C56" s="21" t="s">
        <v>60</v>
      </c>
      <c r="D56" s="19" t="s">
        <v>61</v>
      </c>
      <c r="E56" s="19" t="s">
        <v>104</v>
      </c>
      <c r="F56" s="19" t="s">
        <v>212</v>
      </c>
      <c r="G56" s="22"/>
      <c r="H56" s="26">
        <v>260000000</v>
      </c>
      <c r="I56" s="19" t="s">
        <v>110</v>
      </c>
      <c r="J56" s="19" t="s">
        <v>58</v>
      </c>
      <c r="K56" s="18" t="s">
        <v>225</v>
      </c>
    </row>
    <row r="57" spans="1:11" ht="75">
      <c r="A57" s="13">
        <v>44121600</v>
      </c>
      <c r="B57" s="31" t="s">
        <v>85</v>
      </c>
      <c r="C57" s="21" t="s">
        <v>64</v>
      </c>
      <c r="D57" s="19" t="s">
        <v>241</v>
      </c>
      <c r="E57" s="19" t="s">
        <v>224</v>
      </c>
      <c r="F57" s="19" t="s">
        <v>212</v>
      </c>
      <c r="G57" s="22"/>
      <c r="H57" s="26">
        <v>288114752</v>
      </c>
      <c r="I57" s="19" t="s">
        <v>110</v>
      </c>
      <c r="J57" s="19" t="s">
        <v>58</v>
      </c>
      <c r="K57" s="18" t="s">
        <v>225</v>
      </c>
    </row>
    <row r="58" spans="1:11" ht="75">
      <c r="A58" s="13" t="s">
        <v>237</v>
      </c>
      <c r="B58" s="31" t="s">
        <v>86</v>
      </c>
      <c r="C58" s="21" t="s">
        <v>64</v>
      </c>
      <c r="D58" s="19" t="s">
        <v>61</v>
      </c>
      <c r="E58" s="19" t="s">
        <v>104</v>
      </c>
      <c r="F58" s="19" t="s">
        <v>212</v>
      </c>
      <c r="G58" s="22"/>
      <c r="H58" s="26">
        <v>99578175.19104001</v>
      </c>
      <c r="I58" s="19" t="s">
        <v>110</v>
      </c>
      <c r="J58" s="19" t="s">
        <v>58</v>
      </c>
      <c r="K58" s="18" t="s">
        <v>225</v>
      </c>
    </row>
    <row r="59" spans="1:11" ht="75">
      <c r="A59" s="13" t="s">
        <v>227</v>
      </c>
      <c r="B59" s="31" t="s">
        <v>87</v>
      </c>
      <c r="C59" s="21" t="s">
        <v>60</v>
      </c>
      <c r="D59" s="19" t="s">
        <v>61</v>
      </c>
      <c r="E59" s="19" t="s">
        <v>104</v>
      </c>
      <c r="F59" s="19" t="s">
        <v>212</v>
      </c>
      <c r="G59" s="22"/>
      <c r="H59" s="26">
        <v>33160982.400000002</v>
      </c>
      <c r="I59" s="19" t="s">
        <v>110</v>
      </c>
      <c r="J59" s="19" t="s">
        <v>58</v>
      </c>
      <c r="K59" s="18" t="s">
        <v>225</v>
      </c>
    </row>
    <row r="60" spans="1:11" ht="75">
      <c r="A60" s="13">
        <v>73111505</v>
      </c>
      <c r="B60" s="31" t="s">
        <v>89</v>
      </c>
      <c r="C60" s="21" t="s">
        <v>64</v>
      </c>
      <c r="D60" s="19" t="s">
        <v>90</v>
      </c>
      <c r="E60" s="19" t="s">
        <v>224</v>
      </c>
      <c r="F60" s="19" t="s">
        <v>212</v>
      </c>
      <c r="G60" s="22"/>
      <c r="H60" s="26">
        <v>543213345</v>
      </c>
      <c r="I60" s="19" t="s">
        <v>110</v>
      </c>
      <c r="J60" s="19" t="s">
        <v>58</v>
      </c>
      <c r="K60" s="18" t="s">
        <v>225</v>
      </c>
    </row>
    <row r="61" spans="1:11" ht="75">
      <c r="A61" s="13">
        <v>72151514</v>
      </c>
      <c r="B61" s="31" t="s">
        <v>91</v>
      </c>
      <c r="C61" s="21" t="s">
        <v>64</v>
      </c>
      <c r="D61" s="19" t="s">
        <v>92</v>
      </c>
      <c r="E61" s="19" t="s">
        <v>104</v>
      </c>
      <c r="F61" s="19" t="s">
        <v>212</v>
      </c>
      <c r="G61" s="22"/>
      <c r="H61" s="26">
        <v>7051845</v>
      </c>
      <c r="I61" s="19" t="s">
        <v>110</v>
      </c>
      <c r="J61" s="19" t="s">
        <v>58</v>
      </c>
      <c r="K61" s="18" t="s">
        <v>225</v>
      </c>
    </row>
    <row r="62" spans="1:11" ht="75">
      <c r="A62" s="13">
        <v>48101716</v>
      </c>
      <c r="B62" s="31" t="s">
        <v>93</v>
      </c>
      <c r="C62" s="21" t="s">
        <v>64</v>
      </c>
      <c r="D62" s="19" t="s">
        <v>241</v>
      </c>
      <c r="E62" s="19" t="s">
        <v>104</v>
      </c>
      <c r="F62" s="19" t="s">
        <v>212</v>
      </c>
      <c r="G62" s="22"/>
      <c r="H62" s="26">
        <v>18550015.119999997</v>
      </c>
      <c r="I62" s="19" t="s">
        <v>110</v>
      </c>
      <c r="J62" s="19" t="s">
        <v>58</v>
      </c>
      <c r="K62" s="18" t="s">
        <v>225</v>
      </c>
    </row>
    <row r="63" spans="1:11" ht="137.25" customHeight="1">
      <c r="A63" s="13">
        <v>80131502</v>
      </c>
      <c r="B63" s="31" t="s">
        <v>94</v>
      </c>
      <c r="C63" s="21" t="s">
        <v>60</v>
      </c>
      <c r="D63" s="19" t="s">
        <v>61</v>
      </c>
      <c r="E63" s="19" t="s">
        <v>211</v>
      </c>
      <c r="F63" s="19" t="s">
        <v>212</v>
      </c>
      <c r="G63" s="22"/>
      <c r="H63" s="26">
        <v>21717251</v>
      </c>
      <c r="I63" s="19" t="s">
        <v>110</v>
      </c>
      <c r="J63" s="19" t="s">
        <v>58</v>
      </c>
      <c r="K63" s="18" t="s">
        <v>196</v>
      </c>
    </row>
    <row r="64" spans="1:11" ht="75">
      <c r="A64" s="13">
        <v>42191810</v>
      </c>
      <c r="B64" s="31" t="s">
        <v>95</v>
      </c>
      <c r="C64" s="21" t="s">
        <v>64</v>
      </c>
      <c r="D64" s="19" t="s">
        <v>65</v>
      </c>
      <c r="E64" s="19" t="s">
        <v>104</v>
      </c>
      <c r="F64" s="19" t="s">
        <v>212</v>
      </c>
      <c r="G64" s="22"/>
      <c r="H64" s="26">
        <v>16336320</v>
      </c>
      <c r="I64" s="19" t="s">
        <v>110</v>
      </c>
      <c r="J64" s="19" t="s">
        <v>58</v>
      </c>
      <c r="K64" s="18" t="s">
        <v>225</v>
      </c>
    </row>
    <row r="65" spans="1:11" ht="75">
      <c r="A65" s="13">
        <v>72101516</v>
      </c>
      <c r="B65" s="31" t="s">
        <v>96</v>
      </c>
      <c r="C65" s="21" t="s">
        <v>60</v>
      </c>
      <c r="D65" s="19" t="s">
        <v>65</v>
      </c>
      <c r="E65" s="19" t="s">
        <v>104</v>
      </c>
      <c r="F65" s="19" t="s">
        <v>212</v>
      </c>
      <c r="G65" s="22"/>
      <c r="H65" s="26">
        <v>5587764</v>
      </c>
      <c r="I65" s="19" t="s">
        <v>110</v>
      </c>
      <c r="J65" s="19" t="s">
        <v>58</v>
      </c>
      <c r="K65" s="18" t="s">
        <v>225</v>
      </c>
    </row>
    <row r="66" spans="1:11" ht="75">
      <c r="A66" s="13">
        <v>72151001</v>
      </c>
      <c r="B66" s="31" t="s">
        <v>97</v>
      </c>
      <c r="C66" s="21" t="s">
        <v>64</v>
      </c>
      <c r="D66" s="19" t="s">
        <v>65</v>
      </c>
      <c r="E66" s="19" t="s">
        <v>104</v>
      </c>
      <c r="F66" s="19" t="s">
        <v>212</v>
      </c>
      <c r="G66" s="22"/>
      <c r="H66" s="26">
        <v>12858664</v>
      </c>
      <c r="I66" s="19" t="s">
        <v>110</v>
      </c>
      <c r="J66" s="19" t="s">
        <v>58</v>
      </c>
      <c r="K66" s="18" t="s">
        <v>225</v>
      </c>
    </row>
    <row r="67" spans="1:11" ht="75">
      <c r="A67" s="13" t="s">
        <v>236</v>
      </c>
      <c r="B67" s="31" t="s">
        <v>98</v>
      </c>
      <c r="C67" s="21" t="s">
        <v>60</v>
      </c>
      <c r="D67" s="19" t="s">
        <v>61</v>
      </c>
      <c r="E67" s="19" t="s">
        <v>104</v>
      </c>
      <c r="F67" s="19" t="s">
        <v>212</v>
      </c>
      <c r="G67" s="22"/>
      <c r="H67" s="26">
        <v>92479660</v>
      </c>
      <c r="I67" s="19" t="s">
        <v>110</v>
      </c>
      <c r="J67" s="19" t="s">
        <v>58</v>
      </c>
      <c r="K67" s="18" t="s">
        <v>225</v>
      </c>
    </row>
    <row r="68" spans="1:11" ht="75">
      <c r="A68" s="25">
        <v>411115821</v>
      </c>
      <c r="B68" s="25" t="s">
        <v>240</v>
      </c>
      <c r="C68" s="21" t="s">
        <v>64</v>
      </c>
      <c r="D68" s="19" t="s">
        <v>241</v>
      </c>
      <c r="E68" s="19" t="s">
        <v>104</v>
      </c>
      <c r="F68" s="19" t="s">
        <v>212</v>
      </c>
      <c r="G68" s="22"/>
      <c r="H68" s="26">
        <f>7483092.75*1.04</f>
        <v>7782416.46</v>
      </c>
      <c r="I68" s="19" t="s">
        <v>110</v>
      </c>
      <c r="J68" s="19" t="s">
        <v>58</v>
      </c>
      <c r="K68" s="18" t="s">
        <v>225</v>
      </c>
    </row>
    <row r="69" spans="1:11" ht="75">
      <c r="A69" s="25">
        <v>76120000</v>
      </c>
      <c r="B69" s="25" t="s">
        <v>102</v>
      </c>
      <c r="C69" s="21" t="s">
        <v>60</v>
      </c>
      <c r="D69" s="19" t="s">
        <v>61</v>
      </c>
      <c r="E69" s="19" t="s">
        <v>224</v>
      </c>
      <c r="F69" s="19" t="s">
        <v>103</v>
      </c>
      <c r="G69" s="30">
        <v>26905715.2</v>
      </c>
      <c r="H69" s="30">
        <v>322868582.4</v>
      </c>
      <c r="I69" s="19" t="s">
        <v>110</v>
      </c>
      <c r="J69" s="19" t="s">
        <v>58</v>
      </c>
      <c r="K69" s="18" t="s">
        <v>225</v>
      </c>
    </row>
    <row r="70" spans="1:11" ht="75">
      <c r="A70" s="25">
        <v>70141605</v>
      </c>
      <c r="B70" s="25" t="s">
        <v>88</v>
      </c>
      <c r="C70" s="21" t="s">
        <v>60</v>
      </c>
      <c r="D70" s="19" t="s">
        <v>61</v>
      </c>
      <c r="E70" s="19" t="s">
        <v>104</v>
      </c>
      <c r="F70" s="19" t="s">
        <v>212</v>
      </c>
      <c r="G70" s="30">
        <v>6370000</v>
      </c>
      <c r="H70" s="30">
        <v>25480000</v>
      </c>
      <c r="I70" s="19" t="s">
        <v>110</v>
      </c>
      <c r="J70" s="19" t="s">
        <v>58</v>
      </c>
      <c r="K70" s="18" t="s">
        <v>225</v>
      </c>
    </row>
    <row r="71" spans="1:11" ht="75">
      <c r="A71" s="25">
        <v>70111703</v>
      </c>
      <c r="B71" s="25" t="s">
        <v>105</v>
      </c>
      <c r="C71" s="21" t="s">
        <v>60</v>
      </c>
      <c r="D71" s="19" t="s">
        <v>61</v>
      </c>
      <c r="E71" s="19" t="s">
        <v>104</v>
      </c>
      <c r="F71" s="19" t="s">
        <v>212</v>
      </c>
      <c r="G71" s="30">
        <v>74783217.60000001</v>
      </c>
      <c r="H71" s="30">
        <v>74783217.60000001</v>
      </c>
      <c r="I71" s="19" t="s">
        <v>110</v>
      </c>
      <c r="J71" s="19" t="s">
        <v>58</v>
      </c>
      <c r="K71" s="18" t="s">
        <v>225</v>
      </c>
    </row>
    <row r="72" spans="1:11" ht="75">
      <c r="A72" s="31">
        <v>81151804</v>
      </c>
      <c r="B72" s="25" t="s">
        <v>106</v>
      </c>
      <c r="C72" s="19" t="s">
        <v>230</v>
      </c>
      <c r="D72" s="19" t="s">
        <v>231</v>
      </c>
      <c r="E72" s="19" t="s">
        <v>104</v>
      </c>
      <c r="F72" s="19" t="s">
        <v>212</v>
      </c>
      <c r="G72" s="30">
        <v>5050898.640000001</v>
      </c>
      <c r="H72" s="30">
        <v>5050898.640000001</v>
      </c>
      <c r="I72" s="19" t="s">
        <v>110</v>
      </c>
      <c r="J72" s="19" t="s">
        <v>58</v>
      </c>
      <c r="K72" s="18" t="s">
        <v>225</v>
      </c>
    </row>
    <row r="73" spans="1:11" ht="75">
      <c r="A73" s="25">
        <v>72121507</v>
      </c>
      <c r="B73" s="25" t="s">
        <v>107</v>
      </c>
      <c r="C73" s="19" t="s">
        <v>60</v>
      </c>
      <c r="D73" s="19" t="s">
        <v>61</v>
      </c>
      <c r="E73" s="19" t="s">
        <v>104</v>
      </c>
      <c r="F73" s="19" t="s">
        <v>212</v>
      </c>
      <c r="G73" s="30">
        <v>23963680</v>
      </c>
      <c r="H73" s="30">
        <v>23963680</v>
      </c>
      <c r="I73" s="19" t="s">
        <v>110</v>
      </c>
      <c r="J73" s="19" t="s">
        <v>58</v>
      </c>
      <c r="K73" s="18" t="s">
        <v>225</v>
      </c>
    </row>
    <row r="74" spans="1:11" ht="90">
      <c r="A74" s="13">
        <v>85121802</v>
      </c>
      <c r="B74" s="13" t="s">
        <v>109</v>
      </c>
      <c r="C74" s="19" t="s">
        <v>60</v>
      </c>
      <c r="D74" s="19" t="s">
        <v>61</v>
      </c>
      <c r="E74" s="19" t="s">
        <v>211</v>
      </c>
      <c r="F74" s="19" t="s">
        <v>212</v>
      </c>
      <c r="G74" s="22">
        <v>106553286</v>
      </c>
      <c r="H74" s="22">
        <f>ROUND((G74*12),0)</f>
        <v>1278639432</v>
      </c>
      <c r="I74" s="19" t="s">
        <v>110</v>
      </c>
      <c r="J74" s="19" t="s">
        <v>58</v>
      </c>
      <c r="K74" s="32" t="s">
        <v>329</v>
      </c>
    </row>
    <row r="75" spans="1:11" ht="90">
      <c r="A75" s="13">
        <v>85101601</v>
      </c>
      <c r="B75" s="13" t="s">
        <v>111</v>
      </c>
      <c r="C75" s="19" t="s">
        <v>60</v>
      </c>
      <c r="D75" s="19" t="s">
        <v>61</v>
      </c>
      <c r="E75" s="19" t="s">
        <v>211</v>
      </c>
      <c r="F75" s="19" t="s">
        <v>212</v>
      </c>
      <c r="G75" s="22">
        <f>768507081+279203858</f>
        <v>1047710939</v>
      </c>
      <c r="H75" s="22">
        <f aca="true" t="shared" si="0" ref="H75:H95">ROUND((G75*12),0)</f>
        <v>12572531268</v>
      </c>
      <c r="I75" s="19" t="s">
        <v>110</v>
      </c>
      <c r="J75" s="19" t="s">
        <v>58</v>
      </c>
      <c r="K75" s="32" t="s">
        <v>329</v>
      </c>
    </row>
    <row r="76" spans="1:11" ht="90">
      <c r="A76" s="13">
        <v>80111701</v>
      </c>
      <c r="B76" s="13" t="s">
        <v>243</v>
      </c>
      <c r="C76" s="21" t="s">
        <v>60</v>
      </c>
      <c r="D76" s="19" t="s">
        <v>61</v>
      </c>
      <c r="E76" s="19" t="s">
        <v>211</v>
      </c>
      <c r="F76" s="19" t="s">
        <v>212</v>
      </c>
      <c r="G76" s="22">
        <v>94216315</v>
      </c>
      <c r="H76" s="22">
        <f t="shared" si="0"/>
        <v>1130595780</v>
      </c>
      <c r="I76" s="19" t="s">
        <v>110</v>
      </c>
      <c r="J76" s="19" t="s">
        <v>58</v>
      </c>
      <c r="K76" s="32" t="s">
        <v>329</v>
      </c>
    </row>
    <row r="77" spans="1:11" ht="90">
      <c r="A77" s="13">
        <v>85121600</v>
      </c>
      <c r="B77" s="13" t="s">
        <v>112</v>
      </c>
      <c r="C77" s="19" t="s">
        <v>60</v>
      </c>
      <c r="D77" s="19" t="s">
        <v>61</v>
      </c>
      <c r="E77" s="19" t="s">
        <v>211</v>
      </c>
      <c r="F77" s="19" t="s">
        <v>212</v>
      </c>
      <c r="G77" s="22">
        <f>563402056+196347164</f>
        <v>759749220</v>
      </c>
      <c r="H77" s="22">
        <f t="shared" si="0"/>
        <v>9116990640</v>
      </c>
      <c r="I77" s="19" t="s">
        <v>110</v>
      </c>
      <c r="J77" s="19" t="s">
        <v>58</v>
      </c>
      <c r="K77" s="32" t="s">
        <v>329</v>
      </c>
    </row>
    <row r="78" spans="1:11" ht="105">
      <c r="A78" s="13">
        <v>85101600</v>
      </c>
      <c r="B78" s="13" t="s">
        <v>113</v>
      </c>
      <c r="C78" s="19" t="s">
        <v>60</v>
      </c>
      <c r="D78" s="19" t="s">
        <v>61</v>
      </c>
      <c r="E78" s="19" t="s">
        <v>211</v>
      </c>
      <c r="F78" s="19" t="s">
        <v>212</v>
      </c>
      <c r="G78" s="22">
        <f>312244468+109018203</f>
        <v>421262671</v>
      </c>
      <c r="H78" s="22">
        <f t="shared" si="0"/>
        <v>5055152052</v>
      </c>
      <c r="I78" s="19" t="s">
        <v>110</v>
      </c>
      <c r="J78" s="19" t="s">
        <v>58</v>
      </c>
      <c r="K78" s="32" t="s">
        <v>329</v>
      </c>
    </row>
    <row r="79" spans="1:11" ht="105">
      <c r="A79" s="13">
        <v>85121502</v>
      </c>
      <c r="B79" s="13" t="s">
        <v>114</v>
      </c>
      <c r="C79" s="19" t="s">
        <v>60</v>
      </c>
      <c r="D79" s="19" t="s">
        <v>61</v>
      </c>
      <c r="E79" s="19" t="s">
        <v>211</v>
      </c>
      <c r="F79" s="19" t="s">
        <v>212</v>
      </c>
      <c r="G79" s="22">
        <f>777017352+316448256</f>
        <v>1093465608</v>
      </c>
      <c r="H79" s="22">
        <f t="shared" si="0"/>
        <v>13121587296</v>
      </c>
      <c r="I79" s="19" t="s">
        <v>110</v>
      </c>
      <c r="J79" s="19" t="s">
        <v>58</v>
      </c>
      <c r="K79" s="32" t="s">
        <v>329</v>
      </c>
    </row>
    <row r="80" spans="1:11" ht="90">
      <c r="A80" s="13">
        <v>85101600</v>
      </c>
      <c r="B80" s="13" t="s">
        <v>115</v>
      </c>
      <c r="C80" s="21" t="s">
        <v>60</v>
      </c>
      <c r="D80" s="19" t="s">
        <v>61</v>
      </c>
      <c r="E80" s="19" t="s">
        <v>211</v>
      </c>
      <c r="F80" s="19" t="s">
        <v>212</v>
      </c>
      <c r="G80" s="22">
        <v>60134974</v>
      </c>
      <c r="H80" s="22">
        <f t="shared" si="0"/>
        <v>721619688</v>
      </c>
      <c r="I80" s="19" t="s">
        <v>110</v>
      </c>
      <c r="J80" s="19" t="s">
        <v>58</v>
      </c>
      <c r="K80" s="32" t="s">
        <v>329</v>
      </c>
    </row>
    <row r="81" spans="1:11" ht="105">
      <c r="A81" s="13">
        <v>85101601</v>
      </c>
      <c r="B81" s="13" t="s">
        <v>116</v>
      </c>
      <c r="C81" s="19" t="s">
        <v>60</v>
      </c>
      <c r="D81" s="19" t="s">
        <v>61</v>
      </c>
      <c r="E81" s="19" t="s">
        <v>211</v>
      </c>
      <c r="F81" s="19" t="s">
        <v>212</v>
      </c>
      <c r="G81" s="22">
        <f>460448835+128124216</f>
        <v>588573051</v>
      </c>
      <c r="H81" s="22">
        <f t="shared" si="0"/>
        <v>7062876612</v>
      </c>
      <c r="I81" s="19" t="s">
        <v>110</v>
      </c>
      <c r="J81" s="19" t="s">
        <v>58</v>
      </c>
      <c r="K81" s="32" t="s">
        <v>329</v>
      </c>
    </row>
    <row r="82" spans="1:11" ht="90">
      <c r="A82" s="13">
        <v>80111701</v>
      </c>
      <c r="B82" s="13" t="s">
        <v>117</v>
      </c>
      <c r="C82" s="19" t="s">
        <v>60</v>
      </c>
      <c r="D82" s="19" t="s">
        <v>61</v>
      </c>
      <c r="E82" s="19" t="s">
        <v>211</v>
      </c>
      <c r="F82" s="19" t="s">
        <v>212</v>
      </c>
      <c r="G82" s="22">
        <f>44546426+959149645</f>
        <v>1003696071</v>
      </c>
      <c r="H82" s="22">
        <f t="shared" si="0"/>
        <v>12044352852</v>
      </c>
      <c r="I82" s="19" t="s">
        <v>110</v>
      </c>
      <c r="J82" s="19" t="s">
        <v>58</v>
      </c>
      <c r="K82" s="32" t="s">
        <v>329</v>
      </c>
    </row>
    <row r="83" spans="1:11" ht="90">
      <c r="A83" s="13">
        <v>80111701</v>
      </c>
      <c r="B83" s="13" t="s">
        <v>118</v>
      </c>
      <c r="C83" s="19" t="s">
        <v>60</v>
      </c>
      <c r="D83" s="19" t="s">
        <v>61</v>
      </c>
      <c r="E83" s="19" t="s">
        <v>211</v>
      </c>
      <c r="F83" s="19" t="s">
        <v>212</v>
      </c>
      <c r="G83" s="22">
        <v>273317900</v>
      </c>
      <c r="H83" s="22">
        <f t="shared" si="0"/>
        <v>3279814800</v>
      </c>
      <c r="I83" s="19" t="s">
        <v>110</v>
      </c>
      <c r="J83" s="19" t="s">
        <v>58</v>
      </c>
      <c r="K83" s="32" t="s">
        <v>329</v>
      </c>
    </row>
    <row r="84" spans="1:11" ht="90">
      <c r="A84" s="13">
        <v>84111503</v>
      </c>
      <c r="B84" s="13" t="s">
        <v>119</v>
      </c>
      <c r="C84" s="19" t="s">
        <v>60</v>
      </c>
      <c r="D84" s="19" t="s">
        <v>61</v>
      </c>
      <c r="E84" s="19" t="s">
        <v>211</v>
      </c>
      <c r="F84" s="19" t="s">
        <v>212</v>
      </c>
      <c r="G84" s="22">
        <v>6240000</v>
      </c>
      <c r="H84" s="22">
        <f t="shared" si="0"/>
        <v>74880000</v>
      </c>
      <c r="I84" s="19" t="s">
        <v>110</v>
      </c>
      <c r="J84" s="19" t="s">
        <v>58</v>
      </c>
      <c r="K84" s="32" t="s">
        <v>329</v>
      </c>
    </row>
    <row r="85" spans="1:11" ht="90">
      <c r="A85" s="13">
        <v>80121706</v>
      </c>
      <c r="B85" s="13" t="s">
        <v>213</v>
      </c>
      <c r="C85" s="19" t="s">
        <v>60</v>
      </c>
      <c r="D85" s="19" t="s">
        <v>61</v>
      </c>
      <c r="E85" s="19" t="s">
        <v>211</v>
      </c>
      <c r="F85" s="19" t="s">
        <v>212</v>
      </c>
      <c r="G85" s="22">
        <v>14050496</v>
      </c>
      <c r="H85" s="22">
        <f t="shared" si="0"/>
        <v>168605952</v>
      </c>
      <c r="I85" s="19" t="s">
        <v>110</v>
      </c>
      <c r="J85" s="19" t="s">
        <v>58</v>
      </c>
      <c r="K85" s="32" t="s">
        <v>329</v>
      </c>
    </row>
    <row r="86" spans="1:11" ht="90">
      <c r="A86" s="13">
        <v>80121701</v>
      </c>
      <c r="B86" s="13" t="s">
        <v>120</v>
      </c>
      <c r="C86" s="19" t="s">
        <v>60</v>
      </c>
      <c r="D86" s="19" t="s">
        <v>61</v>
      </c>
      <c r="E86" s="19" t="s">
        <v>211</v>
      </c>
      <c r="F86" s="19" t="s">
        <v>212</v>
      </c>
      <c r="G86" s="22">
        <v>8662115</v>
      </c>
      <c r="H86" s="22">
        <f t="shared" si="0"/>
        <v>103945380</v>
      </c>
      <c r="I86" s="19" t="s">
        <v>110</v>
      </c>
      <c r="J86" s="19" t="s">
        <v>58</v>
      </c>
      <c r="K86" s="32" t="s">
        <v>329</v>
      </c>
    </row>
    <row r="87" spans="1:11" ht="90">
      <c r="A87" s="13">
        <v>80111701</v>
      </c>
      <c r="B87" s="13" t="s">
        <v>121</v>
      </c>
      <c r="C87" s="19" t="s">
        <v>60</v>
      </c>
      <c r="D87" s="19" t="s">
        <v>61</v>
      </c>
      <c r="E87" s="19" t="s">
        <v>211</v>
      </c>
      <c r="F87" s="19" t="s">
        <v>212</v>
      </c>
      <c r="G87" s="22">
        <f>109781497+18436438</f>
        <v>128217935</v>
      </c>
      <c r="H87" s="22">
        <f t="shared" si="0"/>
        <v>1538615220</v>
      </c>
      <c r="I87" s="19" t="s">
        <v>110</v>
      </c>
      <c r="J87" s="19" t="s">
        <v>58</v>
      </c>
      <c r="K87" s="32" t="s">
        <v>329</v>
      </c>
    </row>
    <row r="88" spans="1:11" ht="105">
      <c r="A88" s="13">
        <v>80111701</v>
      </c>
      <c r="B88" s="13" t="s">
        <v>122</v>
      </c>
      <c r="C88" s="19" t="s">
        <v>60</v>
      </c>
      <c r="D88" s="19" t="s">
        <v>61</v>
      </c>
      <c r="E88" s="19" t="s">
        <v>211</v>
      </c>
      <c r="F88" s="19" t="s">
        <v>212</v>
      </c>
      <c r="G88" s="22">
        <v>106335269</v>
      </c>
      <c r="H88" s="22">
        <f t="shared" si="0"/>
        <v>1276023228</v>
      </c>
      <c r="I88" s="19" t="s">
        <v>110</v>
      </c>
      <c r="J88" s="19" t="s">
        <v>58</v>
      </c>
      <c r="K88" s="32" t="s">
        <v>329</v>
      </c>
    </row>
    <row r="89" spans="1:11" ht="90">
      <c r="A89" s="13">
        <v>80121610</v>
      </c>
      <c r="B89" s="13" t="s">
        <v>123</v>
      </c>
      <c r="C89" s="19" t="s">
        <v>60</v>
      </c>
      <c r="D89" s="19" t="s">
        <v>61</v>
      </c>
      <c r="E89" s="19" t="s">
        <v>211</v>
      </c>
      <c r="F89" s="19" t="s">
        <v>212</v>
      </c>
      <c r="G89" s="22">
        <v>3640000</v>
      </c>
      <c r="H89" s="22">
        <f t="shared" si="0"/>
        <v>43680000</v>
      </c>
      <c r="I89" s="19" t="s">
        <v>110</v>
      </c>
      <c r="J89" s="19" t="s">
        <v>58</v>
      </c>
      <c r="K89" s="32" t="s">
        <v>329</v>
      </c>
    </row>
    <row r="90" spans="1:11" ht="90">
      <c r="A90" s="13">
        <v>80121610</v>
      </c>
      <c r="B90" s="13" t="s">
        <v>124</v>
      </c>
      <c r="C90" s="19" t="s">
        <v>60</v>
      </c>
      <c r="D90" s="19" t="s">
        <v>61</v>
      </c>
      <c r="E90" s="19" t="s">
        <v>211</v>
      </c>
      <c r="F90" s="19" t="s">
        <v>212</v>
      </c>
      <c r="G90" s="22">
        <v>3640000</v>
      </c>
      <c r="H90" s="22">
        <f t="shared" si="0"/>
        <v>43680000</v>
      </c>
      <c r="I90" s="19" t="s">
        <v>110</v>
      </c>
      <c r="J90" s="19" t="s">
        <v>58</v>
      </c>
      <c r="K90" s="32" t="s">
        <v>329</v>
      </c>
    </row>
    <row r="91" spans="1:11" ht="90">
      <c r="A91" s="13">
        <v>841111700</v>
      </c>
      <c r="B91" s="13" t="s">
        <v>125</v>
      </c>
      <c r="C91" s="19" t="s">
        <v>60</v>
      </c>
      <c r="D91" s="19" t="s">
        <v>61</v>
      </c>
      <c r="E91" s="19" t="s">
        <v>211</v>
      </c>
      <c r="F91" s="19" t="s">
        <v>212</v>
      </c>
      <c r="G91" s="22">
        <v>4160000</v>
      </c>
      <c r="H91" s="22">
        <f t="shared" si="0"/>
        <v>49920000</v>
      </c>
      <c r="I91" s="19" t="s">
        <v>110</v>
      </c>
      <c r="J91" s="19" t="s">
        <v>58</v>
      </c>
      <c r="K91" s="32" t="s">
        <v>329</v>
      </c>
    </row>
    <row r="92" spans="1:11" ht="90">
      <c r="A92" s="13">
        <v>80120000</v>
      </c>
      <c r="B92" s="13" t="s">
        <v>126</v>
      </c>
      <c r="C92" s="19" t="s">
        <v>60</v>
      </c>
      <c r="D92" s="19" t="s">
        <v>61</v>
      </c>
      <c r="E92" s="19" t="s">
        <v>211</v>
      </c>
      <c r="F92" s="19" t="s">
        <v>212</v>
      </c>
      <c r="G92" s="22">
        <v>11440000</v>
      </c>
      <c r="H92" s="22">
        <f t="shared" si="0"/>
        <v>137280000</v>
      </c>
      <c r="I92" s="19" t="s">
        <v>110</v>
      </c>
      <c r="J92" s="19" t="s">
        <v>58</v>
      </c>
      <c r="K92" s="32" t="s">
        <v>329</v>
      </c>
    </row>
    <row r="93" spans="1:11" ht="90">
      <c r="A93" s="13">
        <v>85121600</v>
      </c>
      <c r="B93" s="13" t="s">
        <v>127</v>
      </c>
      <c r="C93" s="19" t="s">
        <v>60</v>
      </c>
      <c r="D93" s="19" t="s">
        <v>61</v>
      </c>
      <c r="E93" s="19" t="s">
        <v>211</v>
      </c>
      <c r="F93" s="19" t="s">
        <v>212</v>
      </c>
      <c r="G93" s="22">
        <v>217339668</v>
      </c>
      <c r="H93" s="22">
        <f t="shared" si="0"/>
        <v>2608076016</v>
      </c>
      <c r="I93" s="19" t="s">
        <v>110</v>
      </c>
      <c r="J93" s="19" t="s">
        <v>58</v>
      </c>
      <c r="K93" s="32" t="s">
        <v>329</v>
      </c>
    </row>
    <row r="94" spans="1:11" ht="90">
      <c r="A94" s="13">
        <v>85121609</v>
      </c>
      <c r="B94" s="13" t="s">
        <v>128</v>
      </c>
      <c r="C94" s="19" t="s">
        <v>60</v>
      </c>
      <c r="D94" s="19" t="s">
        <v>61</v>
      </c>
      <c r="E94" s="19" t="s">
        <v>211</v>
      </c>
      <c r="F94" s="19" t="s">
        <v>212</v>
      </c>
      <c r="G94" s="22">
        <v>172806041</v>
      </c>
      <c r="H94" s="22">
        <f t="shared" si="0"/>
        <v>2073672492</v>
      </c>
      <c r="I94" s="19" t="s">
        <v>110</v>
      </c>
      <c r="J94" s="19" t="s">
        <v>58</v>
      </c>
      <c r="K94" s="32" t="s">
        <v>329</v>
      </c>
    </row>
    <row r="95" spans="1:11" ht="75">
      <c r="A95" s="13" t="s">
        <v>226</v>
      </c>
      <c r="B95" s="13" t="s">
        <v>129</v>
      </c>
      <c r="C95" s="21" t="s">
        <v>60</v>
      </c>
      <c r="D95" s="19" t="s">
        <v>61</v>
      </c>
      <c r="E95" s="19" t="s">
        <v>211</v>
      </c>
      <c r="F95" s="19" t="s">
        <v>212</v>
      </c>
      <c r="G95" s="22">
        <f>170188093+58344250</f>
        <v>228532343</v>
      </c>
      <c r="H95" s="22">
        <f t="shared" si="0"/>
        <v>2742388116</v>
      </c>
      <c r="I95" s="19" t="s">
        <v>110</v>
      </c>
      <c r="J95" s="19" t="s">
        <v>58</v>
      </c>
      <c r="K95" s="32" t="s">
        <v>225</v>
      </c>
    </row>
    <row r="96" spans="1:11" ht="75">
      <c r="A96" s="13">
        <v>43232300</v>
      </c>
      <c r="B96" s="25" t="s">
        <v>238</v>
      </c>
      <c r="C96" s="33" t="s">
        <v>239</v>
      </c>
      <c r="D96" s="19" t="s">
        <v>65</v>
      </c>
      <c r="E96" s="19" t="s">
        <v>104</v>
      </c>
      <c r="F96" s="19" t="s">
        <v>212</v>
      </c>
      <c r="G96" s="22"/>
      <c r="H96" s="22">
        <f>5020000*1.04</f>
        <v>5220800</v>
      </c>
      <c r="I96" s="19" t="s">
        <v>110</v>
      </c>
      <c r="J96" s="19" t="s">
        <v>58</v>
      </c>
      <c r="K96" s="32" t="s">
        <v>196</v>
      </c>
    </row>
    <row r="97" spans="1:11" ht="75">
      <c r="A97" s="13">
        <v>42140000</v>
      </c>
      <c r="B97" s="13" t="s">
        <v>167</v>
      </c>
      <c r="C97" s="21" t="s">
        <v>230</v>
      </c>
      <c r="D97" s="19" t="s">
        <v>231</v>
      </c>
      <c r="E97" s="19" t="s">
        <v>267</v>
      </c>
      <c r="F97" s="19" t="s">
        <v>212</v>
      </c>
      <c r="G97" s="22"/>
      <c r="H97" s="22">
        <v>1538000000</v>
      </c>
      <c r="I97" s="19" t="s">
        <v>110</v>
      </c>
      <c r="J97" s="19" t="s">
        <v>58</v>
      </c>
      <c r="K97" s="18" t="s">
        <v>168</v>
      </c>
    </row>
    <row r="98" spans="1:11" ht="75">
      <c r="A98" s="13">
        <v>85161503</v>
      </c>
      <c r="B98" s="13" t="s">
        <v>169</v>
      </c>
      <c r="C98" s="21" t="s">
        <v>230</v>
      </c>
      <c r="D98" s="19" t="s">
        <v>61</v>
      </c>
      <c r="E98" s="19" t="s">
        <v>104</v>
      </c>
      <c r="F98" s="19" t="s">
        <v>212</v>
      </c>
      <c r="G98" s="22"/>
      <c r="H98" s="34">
        <v>13500000</v>
      </c>
      <c r="I98" s="19" t="s">
        <v>110</v>
      </c>
      <c r="J98" s="19" t="s">
        <v>58</v>
      </c>
      <c r="K98" s="18" t="s">
        <v>168</v>
      </c>
    </row>
    <row r="99" spans="1:11" ht="90">
      <c r="A99" s="13" t="s">
        <v>170</v>
      </c>
      <c r="B99" s="13" t="s">
        <v>214</v>
      </c>
      <c r="C99" s="21" t="s">
        <v>60</v>
      </c>
      <c r="D99" s="19" t="s">
        <v>231</v>
      </c>
      <c r="E99" s="19" t="s">
        <v>104</v>
      </c>
      <c r="F99" s="19" t="s">
        <v>212</v>
      </c>
      <c r="G99" s="30">
        <v>100000000</v>
      </c>
      <c r="H99" s="22">
        <v>200000000</v>
      </c>
      <c r="I99" s="19" t="s">
        <v>110</v>
      </c>
      <c r="J99" s="19" t="s">
        <v>58</v>
      </c>
      <c r="K99" s="18" t="s">
        <v>171</v>
      </c>
    </row>
    <row r="100" spans="1:11" ht="90">
      <c r="A100" s="13" t="s">
        <v>170</v>
      </c>
      <c r="B100" s="13" t="s">
        <v>215</v>
      </c>
      <c r="C100" s="21" t="s">
        <v>60</v>
      </c>
      <c r="D100" s="19" t="s">
        <v>231</v>
      </c>
      <c r="E100" s="19" t="s">
        <v>104</v>
      </c>
      <c r="F100" s="19" t="s">
        <v>212</v>
      </c>
      <c r="G100" s="30">
        <v>50000000</v>
      </c>
      <c r="H100" s="22">
        <v>100000000</v>
      </c>
      <c r="I100" s="19" t="s">
        <v>110</v>
      </c>
      <c r="J100" s="19" t="s">
        <v>58</v>
      </c>
      <c r="K100" s="18" t="s">
        <v>171</v>
      </c>
    </row>
    <row r="101" spans="1:11" ht="90">
      <c r="A101" s="13" t="s">
        <v>170</v>
      </c>
      <c r="B101" s="13" t="s">
        <v>216</v>
      </c>
      <c r="C101" s="21" t="s">
        <v>60</v>
      </c>
      <c r="D101" s="19" t="s">
        <v>231</v>
      </c>
      <c r="E101" s="19" t="s">
        <v>104</v>
      </c>
      <c r="F101" s="19" t="s">
        <v>212</v>
      </c>
      <c r="G101" s="30">
        <v>50000000</v>
      </c>
      <c r="H101" s="22">
        <v>100000000</v>
      </c>
      <c r="I101" s="19" t="s">
        <v>110</v>
      </c>
      <c r="J101" s="19" t="s">
        <v>58</v>
      </c>
      <c r="K101" s="18" t="s">
        <v>171</v>
      </c>
    </row>
    <row r="102" spans="1:11" ht="90">
      <c r="A102" s="13" t="s">
        <v>170</v>
      </c>
      <c r="B102" s="13" t="s">
        <v>217</v>
      </c>
      <c r="C102" s="21" t="s">
        <v>60</v>
      </c>
      <c r="D102" s="19" t="s">
        <v>231</v>
      </c>
      <c r="E102" s="19" t="s">
        <v>104</v>
      </c>
      <c r="F102" s="19" t="s">
        <v>212</v>
      </c>
      <c r="G102" s="30">
        <v>20000000</v>
      </c>
      <c r="H102" s="22">
        <v>40000000</v>
      </c>
      <c r="I102" s="19" t="s">
        <v>110</v>
      </c>
      <c r="J102" s="19" t="s">
        <v>58</v>
      </c>
      <c r="K102" s="18" t="s">
        <v>171</v>
      </c>
    </row>
    <row r="103" spans="1:11" ht="90">
      <c r="A103" s="13" t="s">
        <v>170</v>
      </c>
      <c r="B103" s="13" t="s">
        <v>218</v>
      </c>
      <c r="C103" s="21" t="s">
        <v>60</v>
      </c>
      <c r="D103" s="19" t="s">
        <v>231</v>
      </c>
      <c r="E103" s="19" t="s">
        <v>104</v>
      </c>
      <c r="F103" s="19" t="s">
        <v>212</v>
      </c>
      <c r="G103" s="30">
        <v>5000000</v>
      </c>
      <c r="H103" s="22">
        <v>10000000</v>
      </c>
      <c r="I103" s="19" t="s">
        <v>110</v>
      </c>
      <c r="J103" s="19" t="s">
        <v>58</v>
      </c>
      <c r="K103" s="18" t="s">
        <v>171</v>
      </c>
    </row>
    <row r="104" spans="1:11" ht="90">
      <c r="A104" s="13" t="s">
        <v>170</v>
      </c>
      <c r="B104" s="13" t="s">
        <v>219</v>
      </c>
      <c r="C104" s="21" t="s">
        <v>60</v>
      </c>
      <c r="D104" s="19" t="s">
        <v>231</v>
      </c>
      <c r="E104" s="19" t="s">
        <v>104</v>
      </c>
      <c r="F104" s="19" t="s">
        <v>212</v>
      </c>
      <c r="G104" s="30">
        <v>200000000</v>
      </c>
      <c r="H104" s="22">
        <v>400000000</v>
      </c>
      <c r="I104" s="19" t="s">
        <v>110</v>
      </c>
      <c r="J104" s="19" t="s">
        <v>58</v>
      </c>
      <c r="K104" s="18" t="s">
        <v>171</v>
      </c>
    </row>
    <row r="105" spans="1:11" ht="90">
      <c r="A105" s="13" t="s">
        <v>170</v>
      </c>
      <c r="B105" s="13" t="s">
        <v>220</v>
      </c>
      <c r="C105" s="21" t="s">
        <v>60</v>
      </c>
      <c r="D105" s="19" t="s">
        <v>231</v>
      </c>
      <c r="E105" s="19" t="s">
        <v>104</v>
      </c>
      <c r="F105" s="19" t="s">
        <v>212</v>
      </c>
      <c r="G105" s="30">
        <v>50000000</v>
      </c>
      <c r="H105" s="22">
        <v>100000000</v>
      </c>
      <c r="I105" s="19" t="s">
        <v>110</v>
      </c>
      <c r="J105" s="19" t="s">
        <v>58</v>
      </c>
      <c r="K105" s="18" t="s">
        <v>171</v>
      </c>
    </row>
    <row r="106" spans="1:11" ht="90">
      <c r="A106" s="13" t="s">
        <v>170</v>
      </c>
      <c r="B106" s="13" t="s">
        <v>221</v>
      </c>
      <c r="C106" s="21" t="s">
        <v>60</v>
      </c>
      <c r="D106" s="19" t="s">
        <v>231</v>
      </c>
      <c r="E106" s="19" t="s">
        <v>104</v>
      </c>
      <c r="F106" s="19" t="s">
        <v>212</v>
      </c>
      <c r="G106" s="30">
        <v>50000000</v>
      </c>
      <c r="H106" s="22">
        <v>100000000</v>
      </c>
      <c r="I106" s="19" t="s">
        <v>110</v>
      </c>
      <c r="J106" s="19" t="s">
        <v>58</v>
      </c>
      <c r="K106" s="18" t="s">
        <v>171</v>
      </c>
    </row>
    <row r="107" spans="1:11" ht="90">
      <c r="A107" s="13" t="s">
        <v>170</v>
      </c>
      <c r="B107" s="13" t="s">
        <v>222</v>
      </c>
      <c r="C107" s="21" t="s">
        <v>60</v>
      </c>
      <c r="D107" s="19" t="s">
        <v>231</v>
      </c>
      <c r="E107" s="19" t="s">
        <v>104</v>
      </c>
      <c r="F107" s="19" t="s">
        <v>212</v>
      </c>
      <c r="G107" s="30">
        <v>50000000</v>
      </c>
      <c r="H107" s="22">
        <v>100000000</v>
      </c>
      <c r="I107" s="19" t="s">
        <v>110</v>
      </c>
      <c r="J107" s="19" t="s">
        <v>58</v>
      </c>
      <c r="K107" s="18" t="s">
        <v>171</v>
      </c>
    </row>
    <row r="108" spans="1:11" ht="90">
      <c r="A108" s="13" t="s">
        <v>170</v>
      </c>
      <c r="B108" s="13" t="s">
        <v>223</v>
      </c>
      <c r="C108" s="21" t="s">
        <v>60</v>
      </c>
      <c r="D108" s="19" t="s">
        <v>231</v>
      </c>
      <c r="E108" s="19" t="s">
        <v>104</v>
      </c>
      <c r="F108" s="19" t="s">
        <v>212</v>
      </c>
      <c r="G108" s="30">
        <v>50000000</v>
      </c>
      <c r="H108" s="22">
        <v>100000000</v>
      </c>
      <c r="I108" s="19" t="s">
        <v>110</v>
      </c>
      <c r="J108" s="19" t="s">
        <v>58</v>
      </c>
      <c r="K108" s="18" t="s">
        <v>171</v>
      </c>
    </row>
    <row r="109" spans="1:11" ht="105">
      <c r="A109" s="13" t="s">
        <v>170</v>
      </c>
      <c r="B109" s="13" t="s">
        <v>172</v>
      </c>
      <c r="C109" s="21" t="s">
        <v>64</v>
      </c>
      <c r="D109" s="19" t="s">
        <v>92</v>
      </c>
      <c r="E109" s="19" t="s">
        <v>267</v>
      </c>
      <c r="F109" s="19" t="s">
        <v>212</v>
      </c>
      <c r="G109" s="30">
        <v>625000000</v>
      </c>
      <c r="H109" s="22">
        <v>6250000000</v>
      </c>
      <c r="I109" s="19" t="s">
        <v>110</v>
      </c>
      <c r="J109" s="19" t="s">
        <v>58</v>
      </c>
      <c r="K109" s="18" t="s">
        <v>171</v>
      </c>
    </row>
    <row r="110" spans="1:11" ht="90">
      <c r="A110" s="13">
        <v>42140000</v>
      </c>
      <c r="B110" s="13" t="s">
        <v>173</v>
      </c>
      <c r="C110" s="21" t="s">
        <v>60</v>
      </c>
      <c r="D110" s="19" t="s">
        <v>61</v>
      </c>
      <c r="E110" s="19" t="s">
        <v>291</v>
      </c>
      <c r="F110" s="19" t="s">
        <v>212</v>
      </c>
      <c r="G110" s="30">
        <f>H110/12</f>
        <v>836867637.8333334</v>
      </c>
      <c r="H110" s="22">
        <v>10042411654</v>
      </c>
      <c r="I110" s="19" t="s">
        <v>110</v>
      </c>
      <c r="J110" s="19" t="s">
        <v>58</v>
      </c>
      <c r="K110" s="18" t="s">
        <v>174</v>
      </c>
    </row>
    <row r="111" spans="1:11" ht="90">
      <c r="A111" s="13">
        <v>42140000</v>
      </c>
      <c r="B111" s="13" t="s">
        <v>175</v>
      </c>
      <c r="C111" s="21" t="s">
        <v>60</v>
      </c>
      <c r="D111" s="19" t="s">
        <v>231</v>
      </c>
      <c r="E111" s="19" t="s">
        <v>104</v>
      </c>
      <c r="F111" s="19" t="s">
        <v>212</v>
      </c>
      <c r="G111" s="22">
        <v>79952184</v>
      </c>
      <c r="H111" s="22">
        <v>159904368</v>
      </c>
      <c r="I111" s="19" t="s">
        <v>110</v>
      </c>
      <c r="J111" s="19" t="s">
        <v>58</v>
      </c>
      <c r="K111" s="18" t="s">
        <v>174</v>
      </c>
    </row>
    <row r="112" spans="1:11" ht="90">
      <c r="A112" s="13">
        <v>42140000</v>
      </c>
      <c r="B112" s="13" t="s">
        <v>176</v>
      </c>
      <c r="C112" s="21" t="s">
        <v>60</v>
      </c>
      <c r="D112" s="19" t="s">
        <v>61</v>
      </c>
      <c r="E112" s="19" t="s">
        <v>292</v>
      </c>
      <c r="F112" s="19" t="s">
        <v>212</v>
      </c>
      <c r="G112" s="22"/>
      <c r="H112" s="22">
        <v>8627673204.800001</v>
      </c>
      <c r="I112" s="19" t="s">
        <v>110</v>
      </c>
      <c r="J112" s="19" t="s">
        <v>58</v>
      </c>
      <c r="K112" s="18" t="s">
        <v>174</v>
      </c>
    </row>
    <row r="113" spans="1:11" ht="90">
      <c r="A113" s="13">
        <v>42140000</v>
      </c>
      <c r="B113" s="13" t="s">
        <v>177</v>
      </c>
      <c r="C113" s="21" t="s">
        <v>60</v>
      </c>
      <c r="D113" s="19" t="s">
        <v>61</v>
      </c>
      <c r="E113" s="19" t="s">
        <v>291</v>
      </c>
      <c r="F113" s="19" t="s">
        <v>212</v>
      </c>
      <c r="G113" s="22"/>
      <c r="H113" s="22">
        <v>13426267267.571398</v>
      </c>
      <c r="I113" s="19" t="s">
        <v>110</v>
      </c>
      <c r="J113" s="19" t="s">
        <v>58</v>
      </c>
      <c r="K113" s="18" t="s">
        <v>174</v>
      </c>
    </row>
    <row r="114" spans="1:11" ht="90">
      <c r="A114" s="13">
        <v>42140000</v>
      </c>
      <c r="B114" s="13" t="s">
        <v>178</v>
      </c>
      <c r="C114" s="21" t="s">
        <v>60</v>
      </c>
      <c r="D114" s="19" t="s">
        <v>61</v>
      </c>
      <c r="E114" s="19" t="s">
        <v>104</v>
      </c>
      <c r="F114" s="19" t="s">
        <v>212</v>
      </c>
      <c r="G114" s="22"/>
      <c r="H114" s="22">
        <v>240000000</v>
      </c>
      <c r="I114" s="19" t="s">
        <v>110</v>
      </c>
      <c r="J114" s="19" t="s">
        <v>58</v>
      </c>
      <c r="K114" s="18" t="s">
        <v>174</v>
      </c>
    </row>
    <row r="115" spans="1:11" ht="75">
      <c r="A115" s="13">
        <v>42200000</v>
      </c>
      <c r="B115" s="13" t="s">
        <v>179</v>
      </c>
      <c r="C115" s="21" t="s">
        <v>60</v>
      </c>
      <c r="D115" s="19" t="s">
        <v>61</v>
      </c>
      <c r="E115" s="19" t="s">
        <v>104</v>
      </c>
      <c r="F115" s="19" t="s">
        <v>212</v>
      </c>
      <c r="G115" s="22"/>
      <c r="H115" s="22">
        <v>108389503.04</v>
      </c>
      <c r="I115" s="19" t="s">
        <v>110</v>
      </c>
      <c r="J115" s="19" t="s">
        <v>58</v>
      </c>
      <c r="K115" s="18" t="s">
        <v>180</v>
      </c>
    </row>
    <row r="116" spans="1:11" ht="75">
      <c r="A116" s="13">
        <v>95120000</v>
      </c>
      <c r="B116" s="13" t="s">
        <v>181</v>
      </c>
      <c r="C116" s="21" t="s">
        <v>60</v>
      </c>
      <c r="D116" s="19" t="s">
        <v>61</v>
      </c>
      <c r="E116" s="19" t="s">
        <v>104</v>
      </c>
      <c r="F116" s="19" t="s">
        <v>212</v>
      </c>
      <c r="G116" s="22"/>
      <c r="H116" s="22">
        <v>113384050.26</v>
      </c>
      <c r="I116" s="19" t="s">
        <v>110</v>
      </c>
      <c r="J116" s="19" t="s">
        <v>58</v>
      </c>
      <c r="K116" s="18" t="s">
        <v>180</v>
      </c>
    </row>
    <row r="117" spans="1:11" ht="75">
      <c r="A117" s="13">
        <v>41120000</v>
      </c>
      <c r="B117" s="13" t="s">
        <v>182</v>
      </c>
      <c r="C117" s="21" t="s">
        <v>60</v>
      </c>
      <c r="D117" s="19" t="s">
        <v>61</v>
      </c>
      <c r="E117" s="19" t="s">
        <v>291</v>
      </c>
      <c r="F117" s="19" t="s">
        <v>212</v>
      </c>
      <c r="G117" s="22"/>
      <c r="H117" s="22">
        <v>5283269357.8704</v>
      </c>
      <c r="I117" s="19" t="s">
        <v>110</v>
      </c>
      <c r="J117" s="19" t="s">
        <v>58</v>
      </c>
      <c r="K117" s="18" t="s">
        <v>183</v>
      </c>
    </row>
    <row r="118" spans="1:11" ht="75">
      <c r="A118" s="13">
        <v>41120000</v>
      </c>
      <c r="B118" s="13" t="s">
        <v>184</v>
      </c>
      <c r="C118" s="21" t="s">
        <v>60</v>
      </c>
      <c r="D118" s="19" t="s">
        <v>61</v>
      </c>
      <c r="E118" s="19" t="s">
        <v>291</v>
      </c>
      <c r="F118" s="19" t="s">
        <v>212</v>
      </c>
      <c r="G118" s="22"/>
      <c r="H118" s="22">
        <v>1384079801.52</v>
      </c>
      <c r="I118" s="19" t="s">
        <v>110</v>
      </c>
      <c r="J118" s="19" t="s">
        <v>58</v>
      </c>
      <c r="K118" s="18" t="s">
        <v>185</v>
      </c>
    </row>
    <row r="119" spans="1:11" ht="75">
      <c r="A119" s="13" t="s">
        <v>186</v>
      </c>
      <c r="B119" s="25" t="s">
        <v>187</v>
      </c>
      <c r="C119" s="21" t="s">
        <v>60</v>
      </c>
      <c r="D119" s="19" t="s">
        <v>65</v>
      </c>
      <c r="E119" s="19" t="s">
        <v>298</v>
      </c>
      <c r="F119" s="19" t="s">
        <v>212</v>
      </c>
      <c r="G119" s="22"/>
      <c r="H119" s="22">
        <v>40000000</v>
      </c>
      <c r="I119" s="19" t="s">
        <v>110</v>
      </c>
      <c r="J119" s="19" t="s">
        <v>58</v>
      </c>
      <c r="K119" s="18" t="s">
        <v>188</v>
      </c>
    </row>
    <row r="120" spans="1:11" ht="225">
      <c r="A120" s="13" t="s">
        <v>305</v>
      </c>
      <c r="B120" s="25" t="s">
        <v>304</v>
      </c>
      <c r="C120" s="21" t="s">
        <v>60</v>
      </c>
      <c r="D120" s="19" t="s">
        <v>61</v>
      </c>
      <c r="E120" s="19" t="s">
        <v>267</v>
      </c>
      <c r="F120" s="19" t="s">
        <v>212</v>
      </c>
      <c r="G120" s="22"/>
      <c r="H120" s="22">
        <v>2504418129.5376005</v>
      </c>
      <c r="I120" s="19" t="s">
        <v>110</v>
      </c>
      <c r="J120" s="19" t="s">
        <v>58</v>
      </c>
      <c r="K120" s="18" t="s">
        <v>188</v>
      </c>
    </row>
    <row r="121" spans="1:11" ht="75">
      <c r="A121" s="13">
        <v>23000000</v>
      </c>
      <c r="B121" s="25" t="s">
        <v>306</v>
      </c>
      <c r="C121" s="21" t="s">
        <v>60</v>
      </c>
      <c r="D121" s="19" t="s">
        <v>231</v>
      </c>
      <c r="E121" s="19" t="s">
        <v>104</v>
      </c>
      <c r="F121" s="19" t="s">
        <v>212</v>
      </c>
      <c r="G121" s="22"/>
      <c r="H121" s="22">
        <f>SUM(H116:H120)</f>
        <v>9325151339.188</v>
      </c>
      <c r="I121" s="19" t="s">
        <v>110</v>
      </c>
      <c r="J121" s="19" t="s">
        <v>58</v>
      </c>
      <c r="K121" s="18" t="s">
        <v>188</v>
      </c>
    </row>
    <row r="122" spans="1:11" ht="75">
      <c r="A122" s="13">
        <v>55101506</v>
      </c>
      <c r="B122" s="46" t="s">
        <v>249</v>
      </c>
      <c r="C122" s="53" t="s">
        <v>230</v>
      </c>
      <c r="D122" s="19" t="s">
        <v>65</v>
      </c>
      <c r="E122" s="19" t="s">
        <v>104</v>
      </c>
      <c r="F122" s="19" t="s">
        <v>212</v>
      </c>
      <c r="G122" s="35">
        <v>17000000</v>
      </c>
      <c r="H122" s="35">
        <v>17000000</v>
      </c>
      <c r="I122" s="19" t="s">
        <v>110</v>
      </c>
      <c r="J122" s="19" t="s">
        <v>58</v>
      </c>
      <c r="K122" s="18" t="s">
        <v>41</v>
      </c>
    </row>
    <row r="123" spans="1:11" ht="75">
      <c r="A123" s="13">
        <v>50192501</v>
      </c>
      <c r="B123" s="46" t="s">
        <v>250</v>
      </c>
      <c r="C123" s="53" t="s">
        <v>230</v>
      </c>
      <c r="D123" s="19" t="s">
        <v>65</v>
      </c>
      <c r="E123" s="19" t="s">
        <v>104</v>
      </c>
      <c r="F123" s="19" t="s">
        <v>212</v>
      </c>
      <c r="G123" s="22">
        <v>1000000</v>
      </c>
      <c r="H123" s="22">
        <v>1000000</v>
      </c>
      <c r="I123" s="19" t="s">
        <v>110</v>
      </c>
      <c r="J123" s="19" t="s">
        <v>58</v>
      </c>
      <c r="K123" s="18" t="s">
        <v>41</v>
      </c>
    </row>
    <row r="124" spans="1:11" ht="75">
      <c r="A124" s="13">
        <v>80141902</v>
      </c>
      <c r="B124" s="46" t="s">
        <v>251</v>
      </c>
      <c r="C124" s="53" t="s">
        <v>266</v>
      </c>
      <c r="D124" s="19" t="s">
        <v>231</v>
      </c>
      <c r="E124" s="19" t="s">
        <v>104</v>
      </c>
      <c r="F124" s="19" t="s">
        <v>212</v>
      </c>
      <c r="G124" s="22">
        <v>500000</v>
      </c>
      <c r="H124" s="22">
        <v>500000</v>
      </c>
      <c r="I124" s="19" t="s">
        <v>110</v>
      </c>
      <c r="J124" s="19" t="s">
        <v>58</v>
      </c>
      <c r="K124" s="18" t="s">
        <v>41</v>
      </c>
    </row>
    <row r="125" spans="1:11" ht="75">
      <c r="A125" s="13">
        <v>95122000</v>
      </c>
      <c r="B125" s="46" t="s">
        <v>252</v>
      </c>
      <c r="C125" s="19" t="s">
        <v>60</v>
      </c>
      <c r="D125" s="19" t="s">
        <v>67</v>
      </c>
      <c r="E125" s="19" t="s">
        <v>104</v>
      </c>
      <c r="F125" s="19" t="s">
        <v>212</v>
      </c>
      <c r="G125" s="22"/>
      <c r="H125" s="22">
        <v>50000000</v>
      </c>
      <c r="I125" s="19" t="s">
        <v>110</v>
      </c>
      <c r="J125" s="19" t="s">
        <v>58</v>
      </c>
      <c r="K125" s="18" t="s">
        <v>41</v>
      </c>
    </row>
    <row r="126" spans="1:11" ht="75">
      <c r="A126" s="13">
        <v>95122000</v>
      </c>
      <c r="B126" s="46" t="s">
        <v>253</v>
      </c>
      <c r="C126" s="19" t="s">
        <v>60</v>
      </c>
      <c r="D126" s="19" t="s">
        <v>67</v>
      </c>
      <c r="E126" s="19" t="s">
        <v>104</v>
      </c>
      <c r="F126" s="19" t="s">
        <v>212</v>
      </c>
      <c r="G126" s="22"/>
      <c r="H126" s="22">
        <v>100000000</v>
      </c>
      <c r="I126" s="19" t="s">
        <v>110</v>
      </c>
      <c r="J126" s="19" t="s">
        <v>58</v>
      </c>
      <c r="K126" s="18" t="s">
        <v>41</v>
      </c>
    </row>
    <row r="127" spans="1:11" ht="75">
      <c r="A127" s="13">
        <v>72101500</v>
      </c>
      <c r="B127" s="46" t="s">
        <v>254</v>
      </c>
      <c r="C127" s="19" t="s">
        <v>60</v>
      </c>
      <c r="D127" s="19" t="s">
        <v>67</v>
      </c>
      <c r="E127" s="19" t="s">
        <v>224</v>
      </c>
      <c r="F127" s="19" t="s">
        <v>212</v>
      </c>
      <c r="G127" s="22"/>
      <c r="H127" s="22">
        <v>827179772</v>
      </c>
      <c r="I127" s="19" t="s">
        <v>110</v>
      </c>
      <c r="J127" s="19" t="s">
        <v>58</v>
      </c>
      <c r="K127" s="18" t="s">
        <v>41</v>
      </c>
    </row>
    <row r="128" spans="1:11" ht="75">
      <c r="A128" s="13">
        <v>72101500</v>
      </c>
      <c r="B128" s="46" t="s">
        <v>255</v>
      </c>
      <c r="C128" s="19" t="s">
        <v>239</v>
      </c>
      <c r="D128" s="19" t="s">
        <v>90</v>
      </c>
      <c r="E128" s="19" t="s">
        <v>267</v>
      </c>
      <c r="F128" s="19" t="s">
        <v>212</v>
      </c>
      <c r="G128" s="22"/>
      <c r="H128" s="22">
        <v>3500000000</v>
      </c>
      <c r="I128" s="19" t="s">
        <v>110</v>
      </c>
      <c r="J128" s="19" t="s">
        <v>58</v>
      </c>
      <c r="K128" s="18" t="s">
        <v>41</v>
      </c>
    </row>
    <row r="129" spans="1:11" ht="75">
      <c r="A129" s="13">
        <v>95122000</v>
      </c>
      <c r="B129" s="46" t="s">
        <v>256</v>
      </c>
      <c r="C129" s="19" t="s">
        <v>60</v>
      </c>
      <c r="D129" s="19" t="s">
        <v>67</v>
      </c>
      <c r="E129" s="19" t="s">
        <v>104</v>
      </c>
      <c r="F129" s="19" t="s">
        <v>212</v>
      </c>
      <c r="G129" s="22"/>
      <c r="H129" s="22">
        <v>100000000</v>
      </c>
      <c r="I129" s="19" t="s">
        <v>110</v>
      </c>
      <c r="J129" s="19" t="s">
        <v>58</v>
      </c>
      <c r="K129" s="18" t="s">
        <v>41</v>
      </c>
    </row>
    <row r="130" spans="1:11" ht="75">
      <c r="A130" s="13">
        <v>72101500</v>
      </c>
      <c r="B130" s="46" t="s">
        <v>257</v>
      </c>
      <c r="C130" s="19" t="s">
        <v>266</v>
      </c>
      <c r="D130" s="19" t="s">
        <v>92</v>
      </c>
      <c r="E130" s="19" t="s">
        <v>267</v>
      </c>
      <c r="F130" s="19" t="s">
        <v>212</v>
      </c>
      <c r="G130" s="22"/>
      <c r="H130" s="22">
        <v>15000000000</v>
      </c>
      <c r="I130" s="19" t="s">
        <v>110</v>
      </c>
      <c r="J130" s="19" t="s">
        <v>58</v>
      </c>
      <c r="K130" s="18" t="s">
        <v>41</v>
      </c>
    </row>
    <row r="131" spans="1:11" ht="75">
      <c r="A131" s="13">
        <v>95122000</v>
      </c>
      <c r="B131" s="46" t="s">
        <v>258</v>
      </c>
      <c r="C131" s="19" t="s">
        <v>230</v>
      </c>
      <c r="D131" s="19" t="s">
        <v>67</v>
      </c>
      <c r="E131" s="19" t="s">
        <v>224</v>
      </c>
      <c r="F131" s="19" t="s">
        <v>212</v>
      </c>
      <c r="G131" s="22"/>
      <c r="H131" s="22" t="s">
        <v>36</v>
      </c>
      <c r="I131" s="19" t="s">
        <v>110</v>
      </c>
      <c r="J131" s="19" t="s">
        <v>58</v>
      </c>
      <c r="K131" s="18" t="s">
        <v>41</v>
      </c>
    </row>
    <row r="132" spans="1:11" ht="75">
      <c r="A132" s="13">
        <v>95122000</v>
      </c>
      <c r="B132" s="46" t="s">
        <v>259</v>
      </c>
      <c r="C132" s="19" t="s">
        <v>266</v>
      </c>
      <c r="D132" s="19" t="s">
        <v>67</v>
      </c>
      <c r="E132" s="19" t="s">
        <v>104</v>
      </c>
      <c r="F132" s="19" t="s">
        <v>212</v>
      </c>
      <c r="G132" s="22"/>
      <c r="H132" s="22" t="s">
        <v>37</v>
      </c>
      <c r="I132" s="19" t="s">
        <v>110</v>
      </c>
      <c r="J132" s="19" t="s">
        <v>58</v>
      </c>
      <c r="K132" s="18" t="s">
        <v>41</v>
      </c>
    </row>
    <row r="133" spans="1:11" ht="75">
      <c r="A133" s="13">
        <v>47121500</v>
      </c>
      <c r="B133" s="46" t="s">
        <v>260</v>
      </c>
      <c r="C133" s="19" t="s">
        <v>268</v>
      </c>
      <c r="D133" s="19" t="s">
        <v>231</v>
      </c>
      <c r="E133" s="19" t="s">
        <v>104</v>
      </c>
      <c r="F133" s="19" t="s">
        <v>212</v>
      </c>
      <c r="G133" s="22"/>
      <c r="H133" s="22" t="s">
        <v>38</v>
      </c>
      <c r="I133" s="19" t="s">
        <v>110</v>
      </c>
      <c r="J133" s="19" t="s">
        <v>58</v>
      </c>
      <c r="K133" s="18" t="s">
        <v>41</v>
      </c>
    </row>
    <row r="134" spans="1:11" ht="75">
      <c r="A134" s="13">
        <v>42295100</v>
      </c>
      <c r="B134" s="46" t="s">
        <v>261</v>
      </c>
      <c r="C134" s="19" t="s">
        <v>268</v>
      </c>
      <c r="D134" s="19" t="s">
        <v>231</v>
      </c>
      <c r="E134" s="19" t="s">
        <v>267</v>
      </c>
      <c r="F134" s="19" t="s">
        <v>212</v>
      </c>
      <c r="G134" s="22"/>
      <c r="H134" s="22" t="s">
        <v>39</v>
      </c>
      <c r="I134" s="19" t="s">
        <v>110</v>
      </c>
      <c r="J134" s="19" t="s">
        <v>58</v>
      </c>
      <c r="K134" s="18" t="s">
        <v>41</v>
      </c>
    </row>
    <row r="135" spans="1:11" ht="75">
      <c r="A135" s="13">
        <v>42295100</v>
      </c>
      <c r="B135" s="47" t="s">
        <v>262</v>
      </c>
      <c r="C135" s="19" t="s">
        <v>268</v>
      </c>
      <c r="D135" s="19" t="s">
        <v>231</v>
      </c>
      <c r="E135" s="19" t="s">
        <v>224</v>
      </c>
      <c r="F135" s="19" t="s">
        <v>212</v>
      </c>
      <c r="G135" s="22"/>
      <c r="H135" s="22" t="s">
        <v>40</v>
      </c>
      <c r="I135" s="19" t="s">
        <v>110</v>
      </c>
      <c r="J135" s="19" t="s">
        <v>58</v>
      </c>
      <c r="K135" s="18" t="s">
        <v>41</v>
      </c>
    </row>
    <row r="136" spans="1:11" ht="75">
      <c r="A136" s="13">
        <v>55121714</v>
      </c>
      <c r="B136" s="46" t="s">
        <v>269</v>
      </c>
      <c r="C136" s="19" t="s">
        <v>64</v>
      </c>
      <c r="D136" s="19" t="s">
        <v>241</v>
      </c>
      <c r="E136" s="19" t="s">
        <v>104</v>
      </c>
      <c r="F136" s="19" t="s">
        <v>212</v>
      </c>
      <c r="G136" s="22"/>
      <c r="H136" s="22">
        <v>1500000</v>
      </c>
      <c r="I136" s="19" t="s">
        <v>110</v>
      </c>
      <c r="J136" s="19" t="s">
        <v>58</v>
      </c>
      <c r="K136" s="18" t="s">
        <v>41</v>
      </c>
    </row>
    <row r="137" spans="1:11" ht="75">
      <c r="A137" s="13">
        <v>55101506</v>
      </c>
      <c r="B137" s="46" t="s">
        <v>263</v>
      </c>
      <c r="C137" s="19" t="s">
        <v>64</v>
      </c>
      <c r="D137" s="19" t="s">
        <v>241</v>
      </c>
      <c r="E137" s="19" t="s">
        <v>104</v>
      </c>
      <c r="F137" s="19" t="s">
        <v>212</v>
      </c>
      <c r="G137" s="22"/>
      <c r="H137" s="22">
        <v>15000000</v>
      </c>
      <c r="I137" s="19" t="s">
        <v>110</v>
      </c>
      <c r="J137" s="19" t="s">
        <v>58</v>
      </c>
      <c r="K137" s="18" t="s">
        <v>41</v>
      </c>
    </row>
    <row r="138" spans="1:11" ht="75">
      <c r="A138" s="13">
        <v>555101500</v>
      </c>
      <c r="B138" s="46" t="s">
        <v>264</v>
      </c>
      <c r="C138" s="19" t="s">
        <v>60</v>
      </c>
      <c r="D138" s="19" t="s">
        <v>67</v>
      </c>
      <c r="E138" s="19" t="s">
        <v>104</v>
      </c>
      <c r="F138" s="19" t="s">
        <v>212</v>
      </c>
      <c r="G138" s="22"/>
      <c r="H138" s="22">
        <v>20000000</v>
      </c>
      <c r="I138" s="19" t="s">
        <v>110</v>
      </c>
      <c r="J138" s="19" t="s">
        <v>58</v>
      </c>
      <c r="K138" s="18" t="s">
        <v>41</v>
      </c>
    </row>
    <row r="139" spans="1:11" ht="75">
      <c r="A139" s="13">
        <v>555101500</v>
      </c>
      <c r="B139" s="46" t="s">
        <v>265</v>
      </c>
      <c r="C139" s="19" t="s">
        <v>60</v>
      </c>
      <c r="D139" s="19" t="s">
        <v>67</v>
      </c>
      <c r="E139" s="19" t="s">
        <v>104</v>
      </c>
      <c r="F139" s="19" t="s">
        <v>212</v>
      </c>
      <c r="G139" s="22"/>
      <c r="H139" s="22" t="s">
        <v>45</v>
      </c>
      <c r="I139" s="19" t="s">
        <v>110</v>
      </c>
      <c r="J139" s="19" t="s">
        <v>58</v>
      </c>
      <c r="K139" s="18" t="s">
        <v>41</v>
      </c>
    </row>
    <row r="140" spans="1:11" ht="75">
      <c r="A140" s="13">
        <v>77102001</v>
      </c>
      <c r="B140" s="13" t="s">
        <v>43</v>
      </c>
      <c r="C140" s="19" t="s">
        <v>64</v>
      </c>
      <c r="D140" s="19" t="s">
        <v>65</v>
      </c>
      <c r="E140" s="19" t="s">
        <v>104</v>
      </c>
      <c r="F140" s="19" t="s">
        <v>212</v>
      </c>
      <c r="G140" s="22"/>
      <c r="H140" s="22">
        <v>114000000</v>
      </c>
      <c r="I140" s="19" t="s">
        <v>110</v>
      </c>
      <c r="J140" s="19" t="s">
        <v>58</v>
      </c>
      <c r="K140" s="18" t="s">
        <v>41</v>
      </c>
    </row>
    <row r="141" spans="1:11" ht="75">
      <c r="A141" s="13">
        <v>85101500</v>
      </c>
      <c r="B141" s="25" t="s">
        <v>44</v>
      </c>
      <c r="C141" s="19" t="s">
        <v>60</v>
      </c>
      <c r="D141" s="19" t="s">
        <v>61</v>
      </c>
      <c r="E141" s="19" t="s">
        <v>104</v>
      </c>
      <c r="F141" s="19" t="s">
        <v>212</v>
      </c>
      <c r="G141" s="22"/>
      <c r="H141" s="22">
        <v>214000000</v>
      </c>
      <c r="I141" s="19" t="s">
        <v>110</v>
      </c>
      <c r="J141" s="19" t="s">
        <v>58</v>
      </c>
      <c r="K141" s="18" t="s">
        <v>41</v>
      </c>
    </row>
    <row r="142" spans="1:11" ht="90">
      <c r="A142" s="13">
        <v>78101802</v>
      </c>
      <c r="B142" s="25" t="s">
        <v>189</v>
      </c>
      <c r="C142" s="21" t="s">
        <v>60</v>
      </c>
      <c r="D142" s="19" t="s">
        <v>61</v>
      </c>
      <c r="E142" s="19" t="s">
        <v>104</v>
      </c>
      <c r="F142" s="19" t="s">
        <v>103</v>
      </c>
      <c r="G142" s="22"/>
      <c r="H142" s="22">
        <v>51082171</v>
      </c>
      <c r="I142" s="19" t="s">
        <v>110</v>
      </c>
      <c r="J142" s="19" t="s">
        <v>58</v>
      </c>
      <c r="K142" s="18" t="s">
        <v>190</v>
      </c>
    </row>
    <row r="143" spans="1:11" ht="90">
      <c r="A143" s="13">
        <v>78102201</v>
      </c>
      <c r="B143" s="25" t="s">
        <v>191</v>
      </c>
      <c r="C143" s="21" t="s">
        <v>60</v>
      </c>
      <c r="D143" s="19" t="s">
        <v>61</v>
      </c>
      <c r="E143" s="19" t="s">
        <v>104</v>
      </c>
      <c r="F143" s="19" t="s">
        <v>103</v>
      </c>
      <c r="G143" s="22"/>
      <c r="H143" s="22">
        <v>8485065</v>
      </c>
      <c r="I143" s="19" t="s">
        <v>110</v>
      </c>
      <c r="J143" s="19" t="s">
        <v>58</v>
      </c>
      <c r="K143" s="18" t="s">
        <v>190</v>
      </c>
    </row>
    <row r="144" spans="1:11" ht="90">
      <c r="A144" s="13" t="s">
        <v>192</v>
      </c>
      <c r="B144" s="46" t="s">
        <v>288</v>
      </c>
      <c r="C144" s="54" t="s">
        <v>64</v>
      </c>
      <c r="D144" s="19" t="s">
        <v>231</v>
      </c>
      <c r="E144" s="19" t="s">
        <v>104</v>
      </c>
      <c r="F144" s="19" t="s">
        <v>212</v>
      </c>
      <c r="G144" s="22"/>
      <c r="H144" s="22">
        <v>9050000</v>
      </c>
      <c r="I144" s="19" t="s">
        <v>110</v>
      </c>
      <c r="J144" s="19" t="s">
        <v>58</v>
      </c>
      <c r="K144" s="18" t="s">
        <v>190</v>
      </c>
    </row>
    <row r="145" spans="1:11" ht="90">
      <c r="A145" s="55">
        <v>24102004</v>
      </c>
      <c r="B145" s="45" t="s">
        <v>193</v>
      </c>
      <c r="C145" s="21" t="s">
        <v>230</v>
      </c>
      <c r="D145" s="19" t="s">
        <v>65</v>
      </c>
      <c r="E145" s="19" t="s">
        <v>104</v>
      </c>
      <c r="F145" s="19" t="s">
        <v>212</v>
      </c>
      <c r="G145" s="22"/>
      <c r="H145" s="22">
        <v>11305000</v>
      </c>
      <c r="I145" s="19" t="s">
        <v>110</v>
      </c>
      <c r="J145" s="19" t="s">
        <v>58</v>
      </c>
      <c r="K145" s="18" t="s">
        <v>190</v>
      </c>
    </row>
    <row r="146" spans="1:11" ht="90">
      <c r="A146" s="13">
        <v>44122015</v>
      </c>
      <c r="B146" s="46" t="s">
        <v>194</v>
      </c>
      <c r="C146" s="21" t="s">
        <v>230</v>
      </c>
      <c r="D146" s="19" t="s">
        <v>90</v>
      </c>
      <c r="E146" s="19" t="s">
        <v>104</v>
      </c>
      <c r="F146" s="19" t="s">
        <v>212</v>
      </c>
      <c r="G146" s="22">
        <v>43333333.333333336</v>
      </c>
      <c r="H146" s="22">
        <v>260000000</v>
      </c>
      <c r="I146" s="19" t="s">
        <v>110</v>
      </c>
      <c r="J146" s="19" t="s">
        <v>58</v>
      </c>
      <c r="K146" s="18" t="s">
        <v>190</v>
      </c>
    </row>
    <row r="147" spans="1:11" ht="90">
      <c r="A147" s="13">
        <v>44122015</v>
      </c>
      <c r="B147" s="45" t="s">
        <v>289</v>
      </c>
      <c r="C147" s="29" t="s">
        <v>303</v>
      </c>
      <c r="D147" s="29" t="s">
        <v>90</v>
      </c>
      <c r="E147" s="19" t="s">
        <v>104</v>
      </c>
      <c r="F147" s="19" t="s">
        <v>212</v>
      </c>
      <c r="G147" s="36"/>
      <c r="H147" s="22">
        <v>8000000</v>
      </c>
      <c r="I147" s="29" t="s">
        <v>110</v>
      </c>
      <c r="J147" s="29" t="s">
        <v>58</v>
      </c>
      <c r="K147" s="18" t="s">
        <v>190</v>
      </c>
    </row>
    <row r="148" spans="1:11" ht="90">
      <c r="A148" s="13">
        <v>44122015</v>
      </c>
      <c r="B148" s="45" t="s">
        <v>290</v>
      </c>
      <c r="C148" s="29" t="s">
        <v>266</v>
      </c>
      <c r="D148" s="19" t="s">
        <v>65</v>
      </c>
      <c r="E148" s="19" t="s">
        <v>104</v>
      </c>
      <c r="F148" s="19" t="s">
        <v>212</v>
      </c>
      <c r="G148" s="36"/>
      <c r="H148" s="22">
        <v>50000000</v>
      </c>
      <c r="I148" s="29" t="s">
        <v>110</v>
      </c>
      <c r="J148" s="29" t="s">
        <v>58</v>
      </c>
      <c r="K148" s="18" t="s">
        <v>190</v>
      </c>
    </row>
    <row r="149" spans="1:11" ht="90">
      <c r="A149" s="13" t="s">
        <v>42</v>
      </c>
      <c r="B149" s="46" t="s">
        <v>310</v>
      </c>
      <c r="C149" s="56" t="s">
        <v>230</v>
      </c>
      <c r="D149" s="19" t="s">
        <v>92</v>
      </c>
      <c r="E149" s="19" t="s">
        <v>104</v>
      </c>
      <c r="F149" s="19" t="s">
        <v>212</v>
      </c>
      <c r="G149" s="22"/>
      <c r="H149" s="22">
        <v>150000000</v>
      </c>
      <c r="I149" s="19" t="s">
        <v>110</v>
      </c>
      <c r="J149" s="19" t="s">
        <v>58</v>
      </c>
      <c r="K149" s="18" t="s">
        <v>195</v>
      </c>
    </row>
    <row r="150" spans="1:11" ht="90">
      <c r="A150" s="13">
        <v>80141627</v>
      </c>
      <c r="B150" s="46" t="s">
        <v>311</v>
      </c>
      <c r="C150" s="56" t="s">
        <v>230</v>
      </c>
      <c r="D150" s="19" t="s">
        <v>34</v>
      </c>
      <c r="E150" s="19" t="s">
        <v>104</v>
      </c>
      <c r="F150" s="19" t="s">
        <v>212</v>
      </c>
      <c r="G150" s="22"/>
      <c r="H150" s="22">
        <v>30000000</v>
      </c>
      <c r="I150" s="19" t="s">
        <v>110</v>
      </c>
      <c r="J150" s="19" t="s">
        <v>58</v>
      </c>
      <c r="K150" s="18" t="s">
        <v>195</v>
      </c>
    </row>
    <row r="151" spans="1:11" ht="90">
      <c r="A151" s="13">
        <v>21210206</v>
      </c>
      <c r="B151" s="46" t="s">
        <v>312</v>
      </c>
      <c r="C151" s="19" t="s">
        <v>309</v>
      </c>
      <c r="D151" s="19" t="s">
        <v>35</v>
      </c>
      <c r="E151" s="19" t="s">
        <v>104</v>
      </c>
      <c r="F151" s="19" t="s">
        <v>212</v>
      </c>
      <c r="G151" s="22"/>
      <c r="H151" s="22">
        <v>10000</v>
      </c>
      <c r="I151" s="19" t="s">
        <v>110</v>
      </c>
      <c r="J151" s="19" t="s">
        <v>58</v>
      </c>
      <c r="K151" s="18" t="s">
        <v>195</v>
      </c>
    </row>
    <row r="152" spans="1:11" ht="90">
      <c r="A152" s="13">
        <v>45111700</v>
      </c>
      <c r="B152" s="46" t="s">
        <v>313</v>
      </c>
      <c r="C152" s="19" t="s">
        <v>60</v>
      </c>
      <c r="D152" s="19" t="s">
        <v>65</v>
      </c>
      <c r="E152" s="19" t="s">
        <v>104</v>
      </c>
      <c r="F152" s="19" t="s">
        <v>212</v>
      </c>
      <c r="G152" s="22"/>
      <c r="H152" s="22">
        <v>2000000</v>
      </c>
      <c r="I152" s="19" t="s">
        <v>110</v>
      </c>
      <c r="J152" s="19" t="s">
        <v>58</v>
      </c>
      <c r="K152" s="18" t="s">
        <v>195</v>
      </c>
    </row>
    <row r="153" spans="1:11" ht="90">
      <c r="A153" s="13">
        <v>26111700</v>
      </c>
      <c r="B153" s="46" t="s">
        <v>314</v>
      </c>
      <c r="C153" s="19" t="s">
        <v>60</v>
      </c>
      <c r="D153" s="19" t="s">
        <v>65</v>
      </c>
      <c r="E153" s="19" t="s">
        <v>104</v>
      </c>
      <c r="F153" s="19" t="s">
        <v>212</v>
      </c>
      <c r="G153" s="22"/>
      <c r="H153" s="22">
        <v>245000</v>
      </c>
      <c r="I153" s="19" t="s">
        <v>110</v>
      </c>
      <c r="J153" s="19" t="s">
        <v>58</v>
      </c>
      <c r="K153" s="18" t="s">
        <v>195</v>
      </c>
    </row>
    <row r="154" spans="1:11" ht="90">
      <c r="A154" s="13">
        <v>45121516</v>
      </c>
      <c r="B154" s="46" t="s">
        <v>315</v>
      </c>
      <c r="C154" s="19" t="s">
        <v>60</v>
      </c>
      <c r="D154" s="19" t="s">
        <v>65</v>
      </c>
      <c r="E154" s="19" t="s">
        <v>104</v>
      </c>
      <c r="F154" s="19" t="s">
        <v>212</v>
      </c>
      <c r="G154" s="22"/>
      <c r="H154" s="22">
        <v>6000000</v>
      </c>
      <c r="I154" s="19" t="s">
        <v>110</v>
      </c>
      <c r="J154" s="19" t="s">
        <v>58</v>
      </c>
      <c r="K154" s="18" t="s">
        <v>195</v>
      </c>
    </row>
    <row r="155" spans="1:11" ht="90">
      <c r="A155" s="13">
        <v>45121602</v>
      </c>
      <c r="B155" s="46" t="s">
        <v>316</v>
      </c>
      <c r="C155" s="19" t="s">
        <v>60</v>
      </c>
      <c r="D155" s="19" t="s">
        <v>65</v>
      </c>
      <c r="E155" s="19" t="s">
        <v>104</v>
      </c>
      <c r="F155" s="19" t="s">
        <v>212</v>
      </c>
      <c r="G155" s="22"/>
      <c r="H155" s="22">
        <v>300000</v>
      </c>
      <c r="I155" s="19" t="s">
        <v>110</v>
      </c>
      <c r="J155" s="19" t="s">
        <v>58</v>
      </c>
      <c r="K155" s="18" t="s">
        <v>195</v>
      </c>
    </row>
    <row r="156" spans="1:11" ht="90">
      <c r="A156" s="13">
        <v>26111701</v>
      </c>
      <c r="B156" s="46" t="s">
        <v>317</v>
      </c>
      <c r="C156" s="19" t="s">
        <v>60</v>
      </c>
      <c r="D156" s="19" t="s">
        <v>65</v>
      </c>
      <c r="E156" s="19" t="s">
        <v>104</v>
      </c>
      <c r="F156" s="19" t="s">
        <v>212</v>
      </c>
      <c r="G156" s="22"/>
      <c r="H156" s="22">
        <v>70000</v>
      </c>
      <c r="I156" s="19" t="s">
        <v>110</v>
      </c>
      <c r="J156" s="19" t="s">
        <v>58</v>
      </c>
      <c r="K156" s="18" t="s">
        <v>195</v>
      </c>
    </row>
    <row r="157" spans="1:11" ht="90">
      <c r="A157" s="13">
        <v>52161500</v>
      </c>
      <c r="B157" s="45" t="s">
        <v>318</v>
      </c>
      <c r="C157" s="19" t="s">
        <v>60</v>
      </c>
      <c r="D157" s="19" t="s">
        <v>65</v>
      </c>
      <c r="E157" s="19" t="s">
        <v>104</v>
      </c>
      <c r="F157" s="19" t="s">
        <v>212</v>
      </c>
      <c r="G157" s="22"/>
      <c r="H157" s="22">
        <v>1500000</v>
      </c>
      <c r="I157" s="19" t="s">
        <v>110</v>
      </c>
      <c r="J157" s="19" t="s">
        <v>58</v>
      </c>
      <c r="K157" s="18" t="s">
        <v>195</v>
      </c>
    </row>
    <row r="158" spans="1:11" ht="90">
      <c r="A158" s="13">
        <v>43202000</v>
      </c>
      <c r="B158" s="46" t="s">
        <v>319</v>
      </c>
      <c r="C158" s="19" t="s">
        <v>60</v>
      </c>
      <c r="D158" s="19" t="s">
        <v>65</v>
      </c>
      <c r="E158" s="19" t="s">
        <v>104</v>
      </c>
      <c r="F158" s="19" t="s">
        <v>212</v>
      </c>
      <c r="G158" s="22"/>
      <c r="H158" s="22">
        <v>100000</v>
      </c>
      <c r="I158" s="19" t="s">
        <v>110</v>
      </c>
      <c r="J158" s="19" t="s">
        <v>58</v>
      </c>
      <c r="K158" s="18" t="s">
        <v>195</v>
      </c>
    </row>
    <row r="159" spans="1:11" ht="90">
      <c r="A159" s="13">
        <v>26111700</v>
      </c>
      <c r="B159" s="45" t="s">
        <v>320</v>
      </c>
      <c r="C159" s="19" t="s">
        <v>60</v>
      </c>
      <c r="D159" s="19" t="s">
        <v>65</v>
      </c>
      <c r="E159" s="19" t="s">
        <v>104</v>
      </c>
      <c r="F159" s="19" t="s">
        <v>212</v>
      </c>
      <c r="G159" s="22"/>
      <c r="H159" s="22">
        <v>260000</v>
      </c>
      <c r="I159" s="19" t="s">
        <v>110</v>
      </c>
      <c r="J159" s="19" t="s">
        <v>58</v>
      </c>
      <c r="K159" s="18" t="s">
        <v>195</v>
      </c>
    </row>
    <row r="160" spans="1:11" ht="90">
      <c r="A160" s="13">
        <v>39121729</v>
      </c>
      <c r="B160" s="46" t="s">
        <v>321</v>
      </c>
      <c r="C160" s="19" t="s">
        <v>60</v>
      </c>
      <c r="D160" s="19" t="s">
        <v>65</v>
      </c>
      <c r="E160" s="19" t="s">
        <v>104</v>
      </c>
      <c r="F160" s="19" t="s">
        <v>212</v>
      </c>
      <c r="G160" s="22"/>
      <c r="H160" s="22">
        <v>300000</v>
      </c>
      <c r="I160" s="19" t="s">
        <v>110</v>
      </c>
      <c r="J160" s="19" t="s">
        <v>58</v>
      </c>
      <c r="K160" s="18" t="s">
        <v>195</v>
      </c>
    </row>
    <row r="161" spans="1:11" ht="90">
      <c r="A161" s="13">
        <v>52161611</v>
      </c>
      <c r="B161" s="46" t="s">
        <v>322</v>
      </c>
      <c r="C161" s="19" t="s">
        <v>60</v>
      </c>
      <c r="D161" s="19" t="s">
        <v>65</v>
      </c>
      <c r="E161" s="19" t="s">
        <v>104</v>
      </c>
      <c r="F161" s="19" t="s">
        <v>212</v>
      </c>
      <c r="G161" s="22"/>
      <c r="H161" s="22">
        <v>80000</v>
      </c>
      <c r="I161" s="19" t="s">
        <v>110</v>
      </c>
      <c r="J161" s="19" t="s">
        <v>58</v>
      </c>
      <c r="K161" s="18" t="s">
        <v>195</v>
      </c>
    </row>
    <row r="162" spans="1:11" ht="90">
      <c r="A162" s="13">
        <v>45000000</v>
      </c>
      <c r="B162" s="46" t="s">
        <v>323</v>
      </c>
      <c r="C162" s="19" t="s">
        <v>60</v>
      </c>
      <c r="D162" s="19" t="s">
        <v>65</v>
      </c>
      <c r="E162" s="19" t="s">
        <v>104</v>
      </c>
      <c r="F162" s="19" t="s">
        <v>212</v>
      </c>
      <c r="G162" s="22"/>
      <c r="H162" s="22">
        <v>800000</v>
      </c>
      <c r="I162" s="19" t="s">
        <v>110</v>
      </c>
      <c r="J162" s="19" t="s">
        <v>58</v>
      </c>
      <c r="K162" s="18" t="s">
        <v>195</v>
      </c>
    </row>
    <row r="163" spans="1:11" ht="90">
      <c r="A163" s="13">
        <v>52161551</v>
      </c>
      <c r="B163" s="46" t="s">
        <v>324</v>
      </c>
      <c r="C163" s="19" t="s">
        <v>60</v>
      </c>
      <c r="D163" s="19" t="s">
        <v>65</v>
      </c>
      <c r="E163" s="19" t="s">
        <v>104</v>
      </c>
      <c r="F163" s="19" t="s">
        <v>212</v>
      </c>
      <c r="G163" s="22"/>
      <c r="H163" s="22">
        <v>400000</v>
      </c>
      <c r="I163" s="19" t="s">
        <v>110</v>
      </c>
      <c r="J163" s="19" t="s">
        <v>58</v>
      </c>
      <c r="K163" s="18" t="s">
        <v>195</v>
      </c>
    </row>
    <row r="164" spans="1:11" ht="90">
      <c r="A164" s="13">
        <v>43210000</v>
      </c>
      <c r="B164" s="46" t="s">
        <v>325</v>
      </c>
      <c r="C164" s="19" t="s">
        <v>60</v>
      </c>
      <c r="D164" s="19" t="s">
        <v>65</v>
      </c>
      <c r="E164" s="19" t="s">
        <v>104</v>
      </c>
      <c r="F164" s="19" t="s">
        <v>212</v>
      </c>
      <c r="G164" s="22"/>
      <c r="H164" s="22">
        <v>6000000</v>
      </c>
      <c r="I164" s="19" t="s">
        <v>110</v>
      </c>
      <c r="J164" s="19" t="s">
        <v>58</v>
      </c>
      <c r="K164" s="18" t="s">
        <v>195</v>
      </c>
    </row>
    <row r="165" spans="1:11" ht="150">
      <c r="A165" s="25" t="s">
        <v>46</v>
      </c>
      <c r="B165" s="45" t="s">
        <v>270</v>
      </c>
      <c r="C165" s="54" t="s">
        <v>232</v>
      </c>
      <c r="D165" s="29" t="s">
        <v>47</v>
      </c>
      <c r="E165" s="19" t="s">
        <v>233</v>
      </c>
      <c r="F165" s="19" t="s">
        <v>212</v>
      </c>
      <c r="G165" s="22"/>
      <c r="H165" s="22">
        <v>80000000</v>
      </c>
      <c r="I165" s="19" t="s">
        <v>110</v>
      </c>
      <c r="J165" s="19" t="s">
        <v>58</v>
      </c>
      <c r="K165" s="18" t="s">
        <v>41</v>
      </c>
    </row>
    <row r="166" spans="1:11" ht="75">
      <c r="A166" s="13">
        <v>44103105</v>
      </c>
      <c r="B166" s="46" t="s">
        <v>49</v>
      </c>
      <c r="C166" s="54" t="s">
        <v>232</v>
      </c>
      <c r="D166" s="19" t="s">
        <v>231</v>
      </c>
      <c r="E166" s="19" t="s">
        <v>233</v>
      </c>
      <c r="F166" s="19" t="s">
        <v>212</v>
      </c>
      <c r="G166" s="22"/>
      <c r="H166" s="22">
        <f>80000000*1.04</f>
        <v>83200000</v>
      </c>
      <c r="I166" s="19" t="s">
        <v>110</v>
      </c>
      <c r="J166" s="19" t="s">
        <v>58</v>
      </c>
      <c r="K166" s="18" t="s">
        <v>196</v>
      </c>
    </row>
    <row r="167" spans="1:11" ht="75">
      <c r="A167" s="13">
        <v>44103103</v>
      </c>
      <c r="B167" s="46" t="s">
        <v>271</v>
      </c>
      <c r="C167" s="54" t="s">
        <v>266</v>
      </c>
      <c r="D167" s="19" t="s">
        <v>287</v>
      </c>
      <c r="E167" s="19" t="s">
        <v>233</v>
      </c>
      <c r="F167" s="19" t="s">
        <v>212</v>
      </c>
      <c r="G167" s="22"/>
      <c r="H167" s="22">
        <v>294000000</v>
      </c>
      <c r="I167" s="19" t="s">
        <v>110</v>
      </c>
      <c r="J167" s="19" t="s">
        <v>58</v>
      </c>
      <c r="K167" s="18" t="s">
        <v>196</v>
      </c>
    </row>
    <row r="168" spans="1:11" ht="75">
      <c r="A168" s="13" t="s">
        <v>50</v>
      </c>
      <c r="B168" s="46" t="s">
        <v>272</v>
      </c>
      <c r="C168" s="54" t="s">
        <v>64</v>
      </c>
      <c r="D168" s="19" t="s">
        <v>231</v>
      </c>
      <c r="E168" s="19" t="s">
        <v>233</v>
      </c>
      <c r="F168" s="19" t="s">
        <v>212</v>
      </c>
      <c r="G168" s="22"/>
      <c r="H168" s="22">
        <v>20000000</v>
      </c>
      <c r="I168" s="19" t="s">
        <v>110</v>
      </c>
      <c r="J168" s="19" t="s">
        <v>58</v>
      </c>
      <c r="K168" s="18" t="s">
        <v>41</v>
      </c>
    </row>
    <row r="169" spans="1:11" ht="75">
      <c r="A169" s="13" t="s">
        <v>51</v>
      </c>
      <c r="B169" s="46" t="s">
        <v>273</v>
      </c>
      <c r="C169" s="21" t="s">
        <v>60</v>
      </c>
      <c r="D169" s="19" t="s">
        <v>287</v>
      </c>
      <c r="E169" s="19" t="s">
        <v>233</v>
      </c>
      <c r="F169" s="19" t="s">
        <v>212</v>
      </c>
      <c r="G169" s="22"/>
      <c r="H169" s="22">
        <v>60000000</v>
      </c>
      <c r="I169" s="19" t="s">
        <v>110</v>
      </c>
      <c r="J169" s="19" t="s">
        <v>58</v>
      </c>
      <c r="K169" s="18" t="s">
        <v>41</v>
      </c>
    </row>
    <row r="170" spans="1:11" ht="75">
      <c r="A170" s="13" t="s">
        <v>52</v>
      </c>
      <c r="B170" s="46" t="s">
        <v>53</v>
      </c>
      <c r="C170" s="21" t="s">
        <v>60</v>
      </c>
      <c r="D170" s="33" t="s">
        <v>61</v>
      </c>
      <c r="E170" s="19" t="s">
        <v>211</v>
      </c>
      <c r="F170" s="19" t="s">
        <v>212</v>
      </c>
      <c r="G170" s="22"/>
      <c r="H170" s="22">
        <v>190000000</v>
      </c>
      <c r="I170" s="19" t="s">
        <v>110</v>
      </c>
      <c r="J170" s="19" t="s">
        <v>58</v>
      </c>
      <c r="K170" s="18" t="s">
        <v>41</v>
      </c>
    </row>
    <row r="171" spans="1:11" ht="75">
      <c r="A171" s="13" t="s">
        <v>52</v>
      </c>
      <c r="B171" s="46" t="s">
        <v>54</v>
      </c>
      <c r="C171" s="21" t="s">
        <v>60</v>
      </c>
      <c r="D171" s="33" t="s">
        <v>61</v>
      </c>
      <c r="E171" s="19" t="s">
        <v>211</v>
      </c>
      <c r="F171" s="19" t="s">
        <v>48</v>
      </c>
      <c r="G171" s="22"/>
      <c r="H171" s="22">
        <v>220000000</v>
      </c>
      <c r="I171" s="19" t="s">
        <v>110</v>
      </c>
      <c r="J171" s="19" t="s">
        <v>58</v>
      </c>
      <c r="K171" s="18" t="s">
        <v>41</v>
      </c>
    </row>
    <row r="172" spans="1:11" ht="150">
      <c r="A172" s="25" t="s">
        <v>46</v>
      </c>
      <c r="B172" s="45" t="s">
        <v>274</v>
      </c>
      <c r="C172" s="29" t="s">
        <v>230</v>
      </c>
      <c r="D172" s="29" t="s">
        <v>231</v>
      </c>
      <c r="E172" s="19" t="s">
        <v>233</v>
      </c>
      <c r="F172" s="19" t="s">
        <v>212</v>
      </c>
      <c r="G172" s="22"/>
      <c r="H172" s="22">
        <v>280000000</v>
      </c>
      <c r="I172" s="19" t="s">
        <v>110</v>
      </c>
      <c r="J172" s="19" t="s">
        <v>58</v>
      </c>
      <c r="K172" s="18" t="s">
        <v>41</v>
      </c>
    </row>
    <row r="173" spans="1:11" ht="75">
      <c r="A173" s="25">
        <v>44101505</v>
      </c>
      <c r="B173" s="45" t="s">
        <v>275</v>
      </c>
      <c r="C173" s="29" t="s">
        <v>64</v>
      </c>
      <c r="D173" s="29" t="s">
        <v>231</v>
      </c>
      <c r="E173" s="19" t="s">
        <v>233</v>
      </c>
      <c r="F173" s="19" t="s">
        <v>212</v>
      </c>
      <c r="G173" s="22"/>
      <c r="H173" s="22">
        <v>60000000</v>
      </c>
      <c r="I173" s="19" t="s">
        <v>110</v>
      </c>
      <c r="J173" s="19" t="s">
        <v>58</v>
      </c>
      <c r="K173" s="18" t="s">
        <v>41</v>
      </c>
    </row>
    <row r="174" spans="1:11" ht="90">
      <c r="A174" s="25" t="s">
        <v>55</v>
      </c>
      <c r="B174" s="45" t="s">
        <v>276</v>
      </c>
      <c r="C174" s="29" t="s">
        <v>230</v>
      </c>
      <c r="D174" s="29" t="s">
        <v>231</v>
      </c>
      <c r="E174" s="19" t="s">
        <v>233</v>
      </c>
      <c r="F174" s="19" t="s">
        <v>212</v>
      </c>
      <c r="G174" s="22"/>
      <c r="H174" s="22">
        <v>60000000</v>
      </c>
      <c r="I174" s="19" t="s">
        <v>110</v>
      </c>
      <c r="J174" s="19" t="s">
        <v>58</v>
      </c>
      <c r="K174" s="18" t="s">
        <v>41</v>
      </c>
    </row>
    <row r="175" spans="1:11" ht="75">
      <c r="A175" s="25" t="s">
        <v>56</v>
      </c>
      <c r="B175" s="45" t="s">
        <v>277</v>
      </c>
      <c r="C175" s="29" t="s">
        <v>266</v>
      </c>
      <c r="D175" s="29" t="s">
        <v>231</v>
      </c>
      <c r="E175" s="19" t="s">
        <v>233</v>
      </c>
      <c r="F175" s="19" t="s">
        <v>212</v>
      </c>
      <c r="G175" s="22"/>
      <c r="H175" s="22">
        <v>60000000</v>
      </c>
      <c r="I175" s="19" t="s">
        <v>110</v>
      </c>
      <c r="J175" s="19" t="s">
        <v>58</v>
      </c>
      <c r="K175" s="18" t="s">
        <v>41</v>
      </c>
    </row>
    <row r="176" spans="1:11" ht="75">
      <c r="A176" s="25">
        <v>43232103</v>
      </c>
      <c r="B176" s="45" t="s">
        <v>278</v>
      </c>
      <c r="C176" s="29" t="s">
        <v>303</v>
      </c>
      <c r="D176" s="29" t="s">
        <v>231</v>
      </c>
      <c r="E176" s="19" t="s">
        <v>233</v>
      </c>
      <c r="F176" s="19" t="s">
        <v>212</v>
      </c>
      <c r="G176" s="22"/>
      <c r="H176" s="22">
        <v>10000000</v>
      </c>
      <c r="I176" s="19" t="s">
        <v>110</v>
      </c>
      <c r="J176" s="19" t="s">
        <v>58</v>
      </c>
      <c r="K176" s="18" t="s">
        <v>41</v>
      </c>
    </row>
    <row r="177" spans="1:11" ht="75">
      <c r="A177" s="25">
        <v>43231511</v>
      </c>
      <c r="B177" s="45" t="s">
        <v>279</v>
      </c>
      <c r="C177" s="29" t="s">
        <v>303</v>
      </c>
      <c r="D177" s="29" t="s">
        <v>65</v>
      </c>
      <c r="E177" s="19" t="s">
        <v>233</v>
      </c>
      <c r="F177" s="19" t="s">
        <v>212</v>
      </c>
      <c r="G177" s="22"/>
      <c r="H177" s="22">
        <v>30000000</v>
      </c>
      <c r="I177" s="19" t="s">
        <v>110</v>
      </c>
      <c r="J177" s="19" t="s">
        <v>58</v>
      </c>
      <c r="K177" s="18" t="s">
        <v>41</v>
      </c>
    </row>
    <row r="178" spans="1:11" ht="75">
      <c r="A178" s="25">
        <v>86101601</v>
      </c>
      <c r="B178" s="45" t="s">
        <v>280</v>
      </c>
      <c r="C178" s="29" t="s">
        <v>303</v>
      </c>
      <c r="D178" s="29" t="s">
        <v>67</v>
      </c>
      <c r="E178" s="19" t="s">
        <v>233</v>
      </c>
      <c r="F178" s="19" t="s">
        <v>212</v>
      </c>
      <c r="G178" s="22"/>
      <c r="H178" s="22">
        <v>15000000</v>
      </c>
      <c r="I178" s="19" t="s">
        <v>110</v>
      </c>
      <c r="J178" s="19" t="s">
        <v>58</v>
      </c>
      <c r="K178" s="18" t="s">
        <v>41</v>
      </c>
    </row>
    <row r="179" spans="1:11" ht="75">
      <c r="A179" s="25">
        <v>43232202</v>
      </c>
      <c r="B179" s="45" t="s">
        <v>281</v>
      </c>
      <c r="C179" s="29" t="s">
        <v>60</v>
      </c>
      <c r="D179" s="29" t="s">
        <v>61</v>
      </c>
      <c r="E179" s="19" t="s">
        <v>233</v>
      </c>
      <c r="F179" s="19" t="s">
        <v>212</v>
      </c>
      <c r="G179" s="22"/>
      <c r="H179" s="22">
        <v>90000000</v>
      </c>
      <c r="I179" s="19" t="s">
        <v>110</v>
      </c>
      <c r="J179" s="19" t="s">
        <v>58</v>
      </c>
      <c r="K179" s="18" t="s">
        <v>41</v>
      </c>
    </row>
    <row r="180" spans="1:11" ht="75">
      <c r="A180" s="13" t="s">
        <v>57</v>
      </c>
      <c r="B180" s="46" t="s">
        <v>282</v>
      </c>
      <c r="C180" s="19" t="s">
        <v>230</v>
      </c>
      <c r="D180" s="19" t="s">
        <v>90</v>
      </c>
      <c r="E180" s="19" t="s">
        <v>233</v>
      </c>
      <c r="F180" s="19" t="s">
        <v>212</v>
      </c>
      <c r="G180" s="22"/>
      <c r="H180" s="37">
        <f>500*3200000</f>
        <v>1600000000</v>
      </c>
      <c r="I180" s="19" t="s">
        <v>110</v>
      </c>
      <c r="J180" s="19" t="s">
        <v>58</v>
      </c>
      <c r="K180" s="18" t="s">
        <v>41</v>
      </c>
    </row>
    <row r="181" spans="1:11" ht="75">
      <c r="A181" s="13">
        <v>43233205</v>
      </c>
      <c r="B181" s="46" t="s">
        <v>283</v>
      </c>
      <c r="C181" s="19" t="s">
        <v>303</v>
      </c>
      <c r="D181" s="19" t="s">
        <v>231</v>
      </c>
      <c r="E181" s="19" t="s">
        <v>233</v>
      </c>
      <c r="F181" s="19" t="s">
        <v>212</v>
      </c>
      <c r="G181" s="22"/>
      <c r="H181" s="37">
        <v>800000</v>
      </c>
      <c r="I181" s="19" t="s">
        <v>110</v>
      </c>
      <c r="J181" s="19" t="s">
        <v>58</v>
      </c>
      <c r="K181" s="18" t="s">
        <v>41</v>
      </c>
    </row>
    <row r="182" spans="1:11" ht="75">
      <c r="A182" s="13">
        <v>43212105</v>
      </c>
      <c r="B182" s="46" t="s">
        <v>284</v>
      </c>
      <c r="C182" s="19" t="s">
        <v>64</v>
      </c>
      <c r="D182" s="19" t="s">
        <v>231</v>
      </c>
      <c r="E182" s="19" t="s">
        <v>233</v>
      </c>
      <c r="F182" s="19" t="s">
        <v>212</v>
      </c>
      <c r="G182" s="22"/>
      <c r="H182" s="37">
        <v>50000000</v>
      </c>
      <c r="I182" s="19" t="s">
        <v>110</v>
      </c>
      <c r="J182" s="19" t="s">
        <v>58</v>
      </c>
      <c r="K182" s="18" t="s">
        <v>41</v>
      </c>
    </row>
    <row r="183" spans="1:11" ht="75">
      <c r="A183" s="13">
        <v>52161535</v>
      </c>
      <c r="B183" s="46" t="s">
        <v>285</v>
      </c>
      <c r="C183" s="19" t="s">
        <v>64</v>
      </c>
      <c r="D183" s="19" t="s">
        <v>65</v>
      </c>
      <c r="E183" s="19" t="s">
        <v>233</v>
      </c>
      <c r="F183" s="19" t="s">
        <v>212</v>
      </c>
      <c r="G183" s="22"/>
      <c r="H183" s="37">
        <v>2000000</v>
      </c>
      <c r="I183" s="19" t="s">
        <v>110</v>
      </c>
      <c r="J183" s="19" t="s">
        <v>58</v>
      </c>
      <c r="K183" s="18" t="s">
        <v>41</v>
      </c>
    </row>
    <row r="184" spans="1:11" ht="75">
      <c r="A184" s="13">
        <v>43212107</v>
      </c>
      <c r="B184" s="46" t="s">
        <v>286</v>
      </c>
      <c r="C184" s="54" t="s">
        <v>266</v>
      </c>
      <c r="D184" s="19" t="s">
        <v>287</v>
      </c>
      <c r="E184" s="19" t="s">
        <v>233</v>
      </c>
      <c r="F184" s="19" t="s">
        <v>212</v>
      </c>
      <c r="G184" s="22"/>
      <c r="H184" s="37">
        <v>25000000</v>
      </c>
      <c r="I184" s="19" t="s">
        <v>110</v>
      </c>
      <c r="J184" s="19" t="s">
        <v>58</v>
      </c>
      <c r="K184" s="18" t="s">
        <v>41</v>
      </c>
    </row>
    <row r="185" spans="1:11" ht="123.75" customHeight="1">
      <c r="A185" s="13" t="s">
        <v>201</v>
      </c>
      <c r="B185" s="13" t="s">
        <v>202</v>
      </c>
      <c r="C185" s="19" t="s">
        <v>60</v>
      </c>
      <c r="D185" s="19" t="s">
        <v>231</v>
      </c>
      <c r="E185" s="19" t="s">
        <v>104</v>
      </c>
      <c r="F185" s="19" t="s">
        <v>212</v>
      </c>
      <c r="G185" s="22"/>
      <c r="H185" s="22">
        <v>38208716</v>
      </c>
      <c r="I185" s="19" t="s">
        <v>110</v>
      </c>
      <c r="J185" s="19" t="s">
        <v>58</v>
      </c>
      <c r="K185" s="18" t="s">
        <v>108</v>
      </c>
    </row>
    <row r="186" spans="1:12" ht="128.25" customHeight="1">
      <c r="A186" s="13" t="s">
        <v>201</v>
      </c>
      <c r="B186" s="13" t="s">
        <v>202</v>
      </c>
      <c r="C186" s="19" t="s">
        <v>60</v>
      </c>
      <c r="D186" s="19" t="s">
        <v>231</v>
      </c>
      <c r="E186" s="19" t="s">
        <v>104</v>
      </c>
      <c r="F186" s="19" t="s">
        <v>212</v>
      </c>
      <c r="G186" s="22"/>
      <c r="H186" s="22">
        <v>14229536.24</v>
      </c>
      <c r="I186" s="19" t="s">
        <v>110</v>
      </c>
      <c r="J186" s="19" t="s">
        <v>58</v>
      </c>
      <c r="K186" s="18" t="s">
        <v>108</v>
      </c>
      <c r="L186" s="1" t="s">
        <v>203</v>
      </c>
    </row>
    <row r="187" spans="1:11" ht="90">
      <c r="A187" s="25">
        <v>46181804</v>
      </c>
      <c r="B187" s="45" t="s">
        <v>330</v>
      </c>
      <c r="C187" s="19" t="s">
        <v>60</v>
      </c>
      <c r="D187" s="19" t="s">
        <v>60</v>
      </c>
      <c r="E187" s="19" t="s">
        <v>104</v>
      </c>
      <c r="F187" s="19" t="s">
        <v>212</v>
      </c>
      <c r="G187" s="39">
        <v>16781856</v>
      </c>
      <c r="H187" s="40">
        <v>16136400</v>
      </c>
      <c r="I187" s="19" t="s">
        <v>110</v>
      </c>
      <c r="J187" s="19" t="s">
        <v>58</v>
      </c>
      <c r="K187" s="18" t="s">
        <v>204</v>
      </c>
    </row>
    <row r="188" spans="1:11" ht="90">
      <c r="A188" s="25">
        <v>46181804</v>
      </c>
      <c r="B188" s="45" t="s">
        <v>331</v>
      </c>
      <c r="C188" s="19" t="s">
        <v>60</v>
      </c>
      <c r="D188" s="19" t="s">
        <v>60</v>
      </c>
      <c r="E188" s="19" t="s">
        <v>104</v>
      </c>
      <c r="F188" s="19" t="s">
        <v>212</v>
      </c>
      <c r="G188" s="39">
        <v>1258639</v>
      </c>
      <c r="H188" s="40">
        <v>1210230</v>
      </c>
      <c r="I188" s="19" t="s">
        <v>110</v>
      </c>
      <c r="J188" s="19" t="s">
        <v>58</v>
      </c>
      <c r="K188" s="18" t="s">
        <v>204</v>
      </c>
    </row>
    <row r="189" spans="1:11" ht="90">
      <c r="A189" s="25">
        <v>31211910</v>
      </c>
      <c r="B189" s="45" t="s">
        <v>332</v>
      </c>
      <c r="C189" s="19" t="s">
        <v>60</v>
      </c>
      <c r="D189" s="19" t="s">
        <v>60</v>
      </c>
      <c r="E189" s="19" t="s">
        <v>104</v>
      </c>
      <c r="F189" s="19" t="s">
        <v>212</v>
      </c>
      <c r="G189" s="39">
        <v>641077</v>
      </c>
      <c r="H189" s="40">
        <v>616420</v>
      </c>
      <c r="I189" s="19" t="s">
        <v>110</v>
      </c>
      <c r="J189" s="19" t="s">
        <v>58</v>
      </c>
      <c r="K189" s="18" t="s">
        <v>204</v>
      </c>
    </row>
    <row r="190" spans="1:11" ht="90">
      <c r="A190" s="25">
        <v>31211910</v>
      </c>
      <c r="B190" s="45" t="s">
        <v>333</v>
      </c>
      <c r="C190" s="19" t="s">
        <v>60</v>
      </c>
      <c r="D190" s="19" t="s">
        <v>60</v>
      </c>
      <c r="E190" s="19" t="s">
        <v>104</v>
      </c>
      <c r="F190" s="19" t="s">
        <v>212</v>
      </c>
      <c r="G190" s="39">
        <v>1128691</v>
      </c>
      <c r="H190" s="40">
        <v>1085280</v>
      </c>
      <c r="I190" s="19" t="s">
        <v>110</v>
      </c>
      <c r="J190" s="19" t="s">
        <v>58</v>
      </c>
      <c r="K190" s="18" t="s">
        <v>204</v>
      </c>
    </row>
    <row r="191" spans="1:11" ht="90">
      <c r="A191" s="25">
        <v>31211910</v>
      </c>
      <c r="B191" s="45" t="s">
        <v>334</v>
      </c>
      <c r="C191" s="19" t="s">
        <v>60</v>
      </c>
      <c r="D191" s="19" t="s">
        <v>60</v>
      </c>
      <c r="E191" s="19" t="s">
        <v>104</v>
      </c>
      <c r="F191" s="19" t="s">
        <v>212</v>
      </c>
      <c r="G191" s="39">
        <v>5851373</v>
      </c>
      <c r="H191" s="40">
        <v>4688600</v>
      </c>
      <c r="I191" s="19" t="s">
        <v>110</v>
      </c>
      <c r="J191" s="19" t="s">
        <v>58</v>
      </c>
      <c r="K191" s="18" t="s">
        <v>204</v>
      </c>
    </row>
    <row r="192" spans="1:11" ht="90">
      <c r="A192" s="25">
        <v>46182002</v>
      </c>
      <c r="B192" s="45" t="s">
        <v>335</v>
      </c>
      <c r="C192" s="19" t="s">
        <v>60</v>
      </c>
      <c r="D192" s="19" t="s">
        <v>60</v>
      </c>
      <c r="E192" s="19" t="s">
        <v>104</v>
      </c>
      <c r="F192" s="19" t="s">
        <v>212</v>
      </c>
      <c r="G192" s="39">
        <v>4900896</v>
      </c>
      <c r="H192" s="40">
        <v>3927000</v>
      </c>
      <c r="I192" s="19" t="s">
        <v>110</v>
      </c>
      <c r="J192" s="19" t="s">
        <v>58</v>
      </c>
      <c r="K192" s="18" t="s">
        <v>204</v>
      </c>
    </row>
    <row r="193" spans="1:11" ht="90">
      <c r="A193" s="25">
        <v>46181902</v>
      </c>
      <c r="B193" s="45" t="s">
        <v>336</v>
      </c>
      <c r="C193" s="19" t="s">
        <v>60</v>
      </c>
      <c r="D193" s="19" t="s">
        <v>60</v>
      </c>
      <c r="E193" s="19" t="s">
        <v>104</v>
      </c>
      <c r="F193" s="19" t="s">
        <v>212</v>
      </c>
      <c r="G193" s="39">
        <v>2737536</v>
      </c>
      <c r="H193" s="40">
        <v>1842596</v>
      </c>
      <c r="I193" s="19" t="s">
        <v>110</v>
      </c>
      <c r="J193" s="19" t="s">
        <v>58</v>
      </c>
      <c r="K193" s="18" t="s">
        <v>204</v>
      </c>
    </row>
    <row r="194" spans="1:11" ht="90">
      <c r="A194" s="25">
        <v>46182002</v>
      </c>
      <c r="B194" s="45" t="s">
        <v>337</v>
      </c>
      <c r="C194" s="19" t="s">
        <v>60</v>
      </c>
      <c r="D194" s="19" t="s">
        <v>60</v>
      </c>
      <c r="E194" s="19" t="s">
        <v>104</v>
      </c>
      <c r="F194" s="19" t="s">
        <v>212</v>
      </c>
      <c r="G194" s="39">
        <v>6064240</v>
      </c>
      <c r="H194" s="40">
        <v>1749300</v>
      </c>
      <c r="I194" s="19" t="s">
        <v>110</v>
      </c>
      <c r="J194" s="19" t="s">
        <v>58</v>
      </c>
      <c r="K194" s="18" t="s">
        <v>204</v>
      </c>
    </row>
    <row r="195" spans="1:11" ht="90">
      <c r="A195" s="25">
        <v>46182005</v>
      </c>
      <c r="B195" s="45" t="s">
        <v>338</v>
      </c>
      <c r="C195" s="19" t="s">
        <v>60</v>
      </c>
      <c r="D195" s="19" t="s">
        <v>60</v>
      </c>
      <c r="E195" s="19" t="s">
        <v>104</v>
      </c>
      <c r="F195" s="19" t="s">
        <v>212</v>
      </c>
      <c r="G195" s="39">
        <v>16200184</v>
      </c>
      <c r="H195" s="40">
        <v>4673130</v>
      </c>
      <c r="I195" s="19" t="s">
        <v>110</v>
      </c>
      <c r="J195" s="19" t="s">
        <v>58</v>
      </c>
      <c r="K195" s="18" t="s">
        <v>204</v>
      </c>
    </row>
    <row r="196" spans="1:11" ht="90">
      <c r="A196" s="25">
        <v>31211910</v>
      </c>
      <c r="B196" s="45" t="s">
        <v>339</v>
      </c>
      <c r="C196" s="19" t="s">
        <v>60</v>
      </c>
      <c r="D196" s="19" t="s">
        <v>60</v>
      </c>
      <c r="E196" s="19" t="s">
        <v>104</v>
      </c>
      <c r="F196" s="19" t="s">
        <v>212</v>
      </c>
      <c r="G196" s="39">
        <v>1856400</v>
      </c>
      <c r="H196" s="40">
        <v>1071000</v>
      </c>
      <c r="I196" s="19" t="s">
        <v>110</v>
      </c>
      <c r="J196" s="19" t="s">
        <v>58</v>
      </c>
      <c r="K196" s="18" t="s">
        <v>204</v>
      </c>
    </row>
    <row r="197" spans="1:11" ht="90">
      <c r="A197" s="25">
        <v>46181604</v>
      </c>
      <c r="B197" s="45" t="s">
        <v>340</v>
      </c>
      <c r="C197" s="19" t="s">
        <v>60</v>
      </c>
      <c r="D197" s="19" t="s">
        <v>60</v>
      </c>
      <c r="E197" s="19" t="s">
        <v>104</v>
      </c>
      <c r="F197" s="19" t="s">
        <v>212</v>
      </c>
      <c r="G197" s="39">
        <v>1361360</v>
      </c>
      <c r="H197" s="40">
        <v>981750</v>
      </c>
      <c r="I197" s="19" t="s">
        <v>110</v>
      </c>
      <c r="J197" s="19" t="s">
        <v>58</v>
      </c>
      <c r="K197" s="18" t="s">
        <v>204</v>
      </c>
    </row>
    <row r="198" spans="1:11" ht="90">
      <c r="A198" s="25">
        <v>31241501</v>
      </c>
      <c r="B198" s="45" t="s">
        <v>341</v>
      </c>
      <c r="C198" s="19" t="s">
        <v>60</v>
      </c>
      <c r="D198" s="19" t="s">
        <v>60</v>
      </c>
      <c r="E198" s="19" t="s">
        <v>104</v>
      </c>
      <c r="F198" s="19" t="s">
        <v>212</v>
      </c>
      <c r="G198" s="39">
        <v>5647169</v>
      </c>
      <c r="H198" s="40">
        <v>5429970</v>
      </c>
      <c r="I198" s="19" t="s">
        <v>110</v>
      </c>
      <c r="J198" s="19" t="s">
        <v>58</v>
      </c>
      <c r="K198" s="18" t="s">
        <v>204</v>
      </c>
    </row>
    <row r="199" spans="1:11" ht="90">
      <c r="A199" s="25">
        <v>42203901</v>
      </c>
      <c r="B199" s="45" t="s">
        <v>342</v>
      </c>
      <c r="C199" s="19" t="s">
        <v>60</v>
      </c>
      <c r="D199" s="19" t="s">
        <v>60</v>
      </c>
      <c r="E199" s="19" t="s">
        <v>104</v>
      </c>
      <c r="F199" s="19" t="s">
        <v>212</v>
      </c>
      <c r="G199" s="39">
        <v>20049120</v>
      </c>
      <c r="H199" s="40">
        <v>19278000</v>
      </c>
      <c r="I199" s="19" t="s">
        <v>110</v>
      </c>
      <c r="J199" s="19" t="s">
        <v>58</v>
      </c>
      <c r="K199" s="18" t="s">
        <v>204</v>
      </c>
    </row>
    <row r="200" spans="1:11" ht="90">
      <c r="A200" s="25">
        <v>46191603</v>
      </c>
      <c r="B200" s="45" t="s">
        <v>343</v>
      </c>
      <c r="C200" s="19" t="s">
        <v>60</v>
      </c>
      <c r="D200" s="19" t="s">
        <v>60</v>
      </c>
      <c r="E200" s="19" t="s">
        <v>104</v>
      </c>
      <c r="F200" s="19" t="s">
        <v>212</v>
      </c>
      <c r="G200" s="39">
        <v>34453546</v>
      </c>
      <c r="H200" s="40">
        <v>33128410</v>
      </c>
      <c r="I200" s="19" t="s">
        <v>110</v>
      </c>
      <c r="J200" s="19" t="s">
        <v>58</v>
      </c>
      <c r="K200" s="18" t="s">
        <v>204</v>
      </c>
    </row>
    <row r="201" spans="1:11" ht="90">
      <c r="A201" s="25">
        <v>46191601</v>
      </c>
      <c r="B201" s="45" t="s">
        <v>344</v>
      </c>
      <c r="C201" s="19" t="s">
        <v>60</v>
      </c>
      <c r="D201" s="19" t="s">
        <v>60</v>
      </c>
      <c r="E201" s="19" t="s">
        <v>104</v>
      </c>
      <c r="F201" s="19" t="s">
        <v>212</v>
      </c>
      <c r="G201" s="39">
        <v>43563520</v>
      </c>
      <c r="H201" s="40">
        <v>41888000</v>
      </c>
      <c r="I201" s="19" t="s">
        <v>110</v>
      </c>
      <c r="J201" s="19" t="s">
        <v>58</v>
      </c>
      <c r="K201" s="18" t="s">
        <v>204</v>
      </c>
    </row>
    <row r="202" spans="1:11" ht="90">
      <c r="A202" s="25">
        <v>53102710</v>
      </c>
      <c r="B202" s="45" t="s">
        <v>345</v>
      </c>
      <c r="C202" s="19" t="s">
        <v>60</v>
      </c>
      <c r="D202" s="19" t="s">
        <v>60</v>
      </c>
      <c r="E202" s="19" t="s">
        <v>104</v>
      </c>
      <c r="F202" s="19" t="s">
        <v>212</v>
      </c>
      <c r="G202" s="39">
        <v>8910720</v>
      </c>
      <c r="H202" s="40">
        <v>8568000</v>
      </c>
      <c r="I202" s="19" t="s">
        <v>110</v>
      </c>
      <c r="J202" s="19" t="s">
        <v>58</v>
      </c>
      <c r="K202" s="18" t="s">
        <v>204</v>
      </c>
    </row>
    <row r="203" spans="1:11" ht="90">
      <c r="A203" s="25">
        <v>80111603</v>
      </c>
      <c r="B203" s="45" t="s">
        <v>346</v>
      </c>
      <c r="C203" s="19" t="s">
        <v>60</v>
      </c>
      <c r="D203" s="19" t="s">
        <v>60</v>
      </c>
      <c r="E203" s="19" t="s">
        <v>104</v>
      </c>
      <c r="F203" s="19" t="s">
        <v>212</v>
      </c>
      <c r="G203" s="39">
        <v>6311760</v>
      </c>
      <c r="H203" s="40">
        <v>6069000</v>
      </c>
      <c r="I203" s="19" t="s">
        <v>110</v>
      </c>
      <c r="J203" s="19" t="s">
        <v>58</v>
      </c>
      <c r="K203" s="18" t="s">
        <v>204</v>
      </c>
    </row>
    <row r="204" spans="1:11" ht="90">
      <c r="A204" s="25">
        <v>39111610</v>
      </c>
      <c r="B204" s="45" t="s">
        <v>347</v>
      </c>
      <c r="C204" s="19" t="s">
        <v>60</v>
      </c>
      <c r="D204" s="19" t="s">
        <v>60</v>
      </c>
      <c r="E204" s="19" t="s">
        <v>104</v>
      </c>
      <c r="F204" s="19" t="s">
        <v>212</v>
      </c>
      <c r="G204" s="39">
        <v>4084080</v>
      </c>
      <c r="H204" s="40">
        <v>3927000</v>
      </c>
      <c r="I204" s="19" t="s">
        <v>110</v>
      </c>
      <c r="J204" s="19" t="s">
        <v>58</v>
      </c>
      <c r="K204" s="18" t="s">
        <v>204</v>
      </c>
    </row>
    <row r="205" spans="1:11" ht="90">
      <c r="A205" s="25">
        <v>60131105</v>
      </c>
      <c r="B205" s="45" t="s">
        <v>348</v>
      </c>
      <c r="C205" s="19" t="s">
        <v>60</v>
      </c>
      <c r="D205" s="19" t="s">
        <v>60</v>
      </c>
      <c r="E205" s="19" t="s">
        <v>104</v>
      </c>
      <c r="F205" s="19" t="s">
        <v>212</v>
      </c>
      <c r="G205" s="39">
        <v>4084080</v>
      </c>
      <c r="H205" s="40">
        <v>3927000</v>
      </c>
      <c r="I205" s="19" t="s">
        <v>110</v>
      </c>
      <c r="J205" s="19" t="s">
        <v>58</v>
      </c>
      <c r="K205" s="18" t="s">
        <v>204</v>
      </c>
    </row>
    <row r="206" spans="1:11" ht="90">
      <c r="A206" s="25">
        <v>42172001</v>
      </c>
      <c r="B206" s="45" t="s">
        <v>349</v>
      </c>
      <c r="C206" s="19" t="s">
        <v>60</v>
      </c>
      <c r="D206" s="19" t="s">
        <v>60</v>
      </c>
      <c r="E206" s="19" t="s">
        <v>104</v>
      </c>
      <c r="F206" s="19" t="s">
        <v>212</v>
      </c>
      <c r="G206" s="39">
        <v>25247040</v>
      </c>
      <c r="H206" s="40">
        <v>24276000</v>
      </c>
      <c r="I206" s="19" t="s">
        <v>110</v>
      </c>
      <c r="J206" s="19" t="s">
        <v>58</v>
      </c>
      <c r="K206" s="18" t="s">
        <v>204</v>
      </c>
    </row>
    <row r="207" spans="1:11" ht="90">
      <c r="A207" s="45">
        <v>85121600</v>
      </c>
      <c r="B207" s="45" t="s">
        <v>130</v>
      </c>
      <c r="C207" s="19" t="s">
        <v>60</v>
      </c>
      <c r="D207" s="19" t="s">
        <v>61</v>
      </c>
      <c r="E207" s="19" t="s">
        <v>211</v>
      </c>
      <c r="F207" s="19" t="s">
        <v>212</v>
      </c>
      <c r="G207" s="41">
        <v>9223366</v>
      </c>
      <c r="H207" s="41">
        <v>110680392</v>
      </c>
      <c r="I207" s="38" t="s">
        <v>110</v>
      </c>
      <c r="J207" s="38" t="s">
        <v>58</v>
      </c>
      <c r="K207" s="18" t="s">
        <v>204</v>
      </c>
    </row>
    <row r="208" spans="1:11" ht="90">
      <c r="A208" s="45">
        <v>85121600</v>
      </c>
      <c r="B208" s="45" t="s">
        <v>131</v>
      </c>
      <c r="C208" s="19" t="s">
        <v>60</v>
      </c>
      <c r="D208" s="19" t="s">
        <v>61</v>
      </c>
      <c r="E208" s="19" t="s">
        <v>211</v>
      </c>
      <c r="F208" s="19" t="s">
        <v>212</v>
      </c>
      <c r="G208" s="41">
        <v>8320000</v>
      </c>
      <c r="H208" s="41">
        <v>99840000</v>
      </c>
      <c r="I208" s="38" t="s">
        <v>110</v>
      </c>
      <c r="J208" s="38" t="s">
        <v>58</v>
      </c>
      <c r="K208" s="18" t="s">
        <v>204</v>
      </c>
    </row>
    <row r="209" spans="1:11" ht="90">
      <c r="A209" s="45">
        <v>85121610</v>
      </c>
      <c r="B209" s="45" t="s">
        <v>132</v>
      </c>
      <c r="C209" s="19" t="s">
        <v>60</v>
      </c>
      <c r="D209" s="19" t="s">
        <v>61</v>
      </c>
      <c r="E209" s="19" t="s">
        <v>211</v>
      </c>
      <c r="F209" s="19" t="s">
        <v>212</v>
      </c>
      <c r="G209" s="41">
        <v>13324481</v>
      </c>
      <c r="H209" s="41">
        <v>159893772</v>
      </c>
      <c r="I209" s="38" t="s">
        <v>110</v>
      </c>
      <c r="J209" s="38" t="s">
        <v>58</v>
      </c>
      <c r="K209" s="18" t="s">
        <v>204</v>
      </c>
    </row>
    <row r="210" spans="1:11" ht="90">
      <c r="A210" s="45">
        <v>85121600</v>
      </c>
      <c r="B210" s="45" t="s">
        <v>133</v>
      </c>
      <c r="C210" s="19" t="s">
        <v>60</v>
      </c>
      <c r="D210" s="19" t="s">
        <v>61</v>
      </c>
      <c r="E210" s="19" t="s">
        <v>211</v>
      </c>
      <c r="F210" s="19" t="s">
        <v>212</v>
      </c>
      <c r="G210" s="41">
        <v>15009697</v>
      </c>
      <c r="H210" s="41">
        <v>180116364</v>
      </c>
      <c r="I210" s="38" t="s">
        <v>110</v>
      </c>
      <c r="J210" s="38" t="s">
        <v>58</v>
      </c>
      <c r="K210" s="18" t="s">
        <v>204</v>
      </c>
    </row>
    <row r="211" spans="1:11" ht="90">
      <c r="A211" s="45">
        <v>85121600</v>
      </c>
      <c r="B211" s="45" t="s">
        <v>133</v>
      </c>
      <c r="C211" s="19" t="s">
        <v>60</v>
      </c>
      <c r="D211" s="19" t="s">
        <v>61</v>
      </c>
      <c r="E211" s="19" t="s">
        <v>211</v>
      </c>
      <c r="F211" s="19" t="s">
        <v>212</v>
      </c>
      <c r="G211" s="41">
        <v>15009697</v>
      </c>
      <c r="H211" s="41">
        <v>180116364</v>
      </c>
      <c r="I211" s="38" t="s">
        <v>110</v>
      </c>
      <c r="J211" s="38" t="s">
        <v>58</v>
      </c>
      <c r="K211" s="18" t="s">
        <v>204</v>
      </c>
    </row>
    <row r="212" spans="1:11" ht="90">
      <c r="A212" s="45">
        <v>85121600</v>
      </c>
      <c r="B212" s="45" t="s">
        <v>133</v>
      </c>
      <c r="C212" s="19" t="s">
        <v>60</v>
      </c>
      <c r="D212" s="19" t="s">
        <v>61</v>
      </c>
      <c r="E212" s="19" t="s">
        <v>211</v>
      </c>
      <c r="F212" s="19" t="s">
        <v>212</v>
      </c>
      <c r="G212" s="41">
        <v>15009697</v>
      </c>
      <c r="H212" s="41">
        <v>180116364</v>
      </c>
      <c r="I212" s="38" t="s">
        <v>110</v>
      </c>
      <c r="J212" s="38" t="s">
        <v>58</v>
      </c>
      <c r="K212" s="18" t="s">
        <v>204</v>
      </c>
    </row>
    <row r="213" spans="1:11" ht="90">
      <c r="A213" s="45">
        <v>85121611</v>
      </c>
      <c r="B213" s="45" t="s">
        <v>134</v>
      </c>
      <c r="C213" s="19" t="s">
        <v>60</v>
      </c>
      <c r="D213" s="19" t="s">
        <v>61</v>
      </c>
      <c r="E213" s="19" t="s">
        <v>211</v>
      </c>
      <c r="F213" s="19" t="s">
        <v>212</v>
      </c>
      <c r="G213" s="41">
        <v>4980898</v>
      </c>
      <c r="H213" s="41">
        <v>59770776</v>
      </c>
      <c r="I213" s="38" t="s">
        <v>110</v>
      </c>
      <c r="J213" s="38" t="s">
        <v>58</v>
      </c>
      <c r="K213" s="18" t="s">
        <v>204</v>
      </c>
    </row>
    <row r="214" spans="1:11" ht="90">
      <c r="A214" s="45">
        <v>85121604</v>
      </c>
      <c r="B214" s="45" t="s">
        <v>135</v>
      </c>
      <c r="C214" s="19" t="s">
        <v>60</v>
      </c>
      <c r="D214" s="19" t="s">
        <v>61</v>
      </c>
      <c r="E214" s="19" t="s">
        <v>211</v>
      </c>
      <c r="F214" s="19" t="s">
        <v>212</v>
      </c>
      <c r="G214" s="41">
        <v>37440000</v>
      </c>
      <c r="H214" s="41">
        <v>449280000</v>
      </c>
      <c r="I214" s="38" t="s">
        <v>110</v>
      </c>
      <c r="J214" s="38" t="s">
        <v>58</v>
      </c>
      <c r="K214" s="18" t="s">
        <v>204</v>
      </c>
    </row>
    <row r="215" spans="1:11" ht="90">
      <c r="A215" s="45">
        <v>85121609</v>
      </c>
      <c r="B215" s="45" t="s">
        <v>136</v>
      </c>
      <c r="C215" s="19" t="s">
        <v>60</v>
      </c>
      <c r="D215" s="19" t="s">
        <v>61</v>
      </c>
      <c r="E215" s="19" t="s">
        <v>211</v>
      </c>
      <c r="F215" s="19" t="s">
        <v>212</v>
      </c>
      <c r="G215" s="41">
        <v>13520000</v>
      </c>
      <c r="H215" s="41">
        <v>162240000</v>
      </c>
      <c r="I215" s="38" t="s">
        <v>110</v>
      </c>
      <c r="J215" s="38" t="s">
        <v>58</v>
      </c>
      <c r="K215" s="18" t="s">
        <v>204</v>
      </c>
    </row>
    <row r="216" spans="1:11" ht="90">
      <c r="A216" s="45">
        <v>85121600</v>
      </c>
      <c r="B216" s="45" t="s">
        <v>137</v>
      </c>
      <c r="C216" s="19" t="s">
        <v>60</v>
      </c>
      <c r="D216" s="19" t="s">
        <v>61</v>
      </c>
      <c r="E216" s="19" t="s">
        <v>211</v>
      </c>
      <c r="F216" s="19" t="s">
        <v>212</v>
      </c>
      <c r="G216" s="41">
        <v>15600000</v>
      </c>
      <c r="H216" s="41">
        <v>187200000</v>
      </c>
      <c r="I216" s="38" t="s">
        <v>110</v>
      </c>
      <c r="J216" s="38" t="s">
        <v>58</v>
      </c>
      <c r="K216" s="18" t="s">
        <v>204</v>
      </c>
    </row>
    <row r="217" spans="1:11" ht="90">
      <c r="A217" s="45">
        <v>85121600</v>
      </c>
      <c r="B217" s="45" t="s">
        <v>137</v>
      </c>
      <c r="C217" s="19" t="s">
        <v>60</v>
      </c>
      <c r="D217" s="19" t="s">
        <v>61</v>
      </c>
      <c r="E217" s="19" t="s">
        <v>211</v>
      </c>
      <c r="F217" s="19" t="s">
        <v>212</v>
      </c>
      <c r="G217" s="41">
        <v>10702929</v>
      </c>
      <c r="H217" s="41">
        <v>128435148</v>
      </c>
      <c r="I217" s="38" t="s">
        <v>110</v>
      </c>
      <c r="J217" s="38" t="s">
        <v>58</v>
      </c>
      <c r="K217" s="18" t="s">
        <v>204</v>
      </c>
    </row>
    <row r="218" spans="1:11" ht="90">
      <c r="A218" s="45">
        <v>85121613</v>
      </c>
      <c r="B218" s="45" t="s">
        <v>138</v>
      </c>
      <c r="C218" s="19" t="s">
        <v>60</v>
      </c>
      <c r="D218" s="19" t="s">
        <v>61</v>
      </c>
      <c r="E218" s="19" t="s">
        <v>211</v>
      </c>
      <c r="F218" s="19" t="s">
        <v>212</v>
      </c>
      <c r="G218" s="41">
        <v>20580744</v>
      </c>
      <c r="H218" s="41">
        <v>246968928</v>
      </c>
      <c r="I218" s="38" t="s">
        <v>110</v>
      </c>
      <c r="J218" s="38" t="s">
        <v>58</v>
      </c>
      <c r="K218" s="18" t="s">
        <v>204</v>
      </c>
    </row>
    <row r="219" spans="1:11" ht="90">
      <c r="A219" s="45">
        <v>85121609</v>
      </c>
      <c r="B219" s="45" t="s">
        <v>139</v>
      </c>
      <c r="C219" s="19" t="s">
        <v>60</v>
      </c>
      <c r="D219" s="19" t="s">
        <v>61</v>
      </c>
      <c r="E219" s="19" t="s">
        <v>211</v>
      </c>
      <c r="F219" s="19" t="s">
        <v>212</v>
      </c>
      <c r="G219" s="41">
        <v>66444726</v>
      </c>
      <c r="H219" s="41">
        <v>797336712</v>
      </c>
      <c r="I219" s="38" t="s">
        <v>110</v>
      </c>
      <c r="J219" s="38" t="s">
        <v>58</v>
      </c>
      <c r="K219" s="18" t="s">
        <v>204</v>
      </c>
    </row>
    <row r="220" spans="1:11" ht="90">
      <c r="A220" s="45">
        <v>85121603</v>
      </c>
      <c r="B220" s="45" t="s">
        <v>140</v>
      </c>
      <c r="C220" s="19" t="s">
        <v>60</v>
      </c>
      <c r="D220" s="19" t="s">
        <v>61</v>
      </c>
      <c r="E220" s="19" t="s">
        <v>211</v>
      </c>
      <c r="F220" s="19" t="s">
        <v>212</v>
      </c>
      <c r="G220" s="41">
        <v>13506930</v>
      </c>
      <c r="H220" s="41">
        <v>162083160</v>
      </c>
      <c r="I220" s="38" t="s">
        <v>110</v>
      </c>
      <c r="J220" s="38" t="s">
        <v>58</v>
      </c>
      <c r="K220" s="18" t="s">
        <v>204</v>
      </c>
    </row>
    <row r="221" spans="1:11" ht="90">
      <c r="A221" s="45">
        <v>85121610</v>
      </c>
      <c r="B221" s="45" t="s">
        <v>141</v>
      </c>
      <c r="C221" s="19" t="s">
        <v>60</v>
      </c>
      <c r="D221" s="19" t="s">
        <v>61</v>
      </c>
      <c r="E221" s="19" t="s">
        <v>211</v>
      </c>
      <c r="F221" s="19" t="s">
        <v>212</v>
      </c>
      <c r="G221" s="41">
        <v>20164283</v>
      </c>
      <c r="H221" s="41">
        <v>241971396</v>
      </c>
      <c r="I221" s="38" t="s">
        <v>110</v>
      </c>
      <c r="J221" s="38" t="s">
        <v>58</v>
      </c>
      <c r="K221" s="18" t="s">
        <v>204</v>
      </c>
    </row>
    <row r="222" spans="1:11" ht="90">
      <c r="A222" s="45">
        <v>85121600</v>
      </c>
      <c r="B222" s="45" t="s">
        <v>142</v>
      </c>
      <c r="C222" s="19" t="s">
        <v>60</v>
      </c>
      <c r="D222" s="19" t="s">
        <v>61</v>
      </c>
      <c r="E222" s="19" t="s">
        <v>211</v>
      </c>
      <c r="F222" s="19" t="s">
        <v>212</v>
      </c>
      <c r="G222" s="41">
        <v>117189513</v>
      </c>
      <c r="H222" s="41">
        <v>1406274156</v>
      </c>
      <c r="I222" s="38" t="s">
        <v>110</v>
      </c>
      <c r="J222" s="38" t="s">
        <v>58</v>
      </c>
      <c r="K222" s="18" t="s">
        <v>204</v>
      </c>
    </row>
    <row r="223" spans="1:11" ht="90">
      <c r="A223" s="45">
        <v>85121600</v>
      </c>
      <c r="B223" s="45" t="s">
        <v>143</v>
      </c>
      <c r="C223" s="19" t="s">
        <v>60</v>
      </c>
      <c r="D223" s="19" t="s">
        <v>61</v>
      </c>
      <c r="E223" s="19" t="s">
        <v>211</v>
      </c>
      <c r="F223" s="19" t="s">
        <v>212</v>
      </c>
      <c r="G223" s="41">
        <v>22516912</v>
      </c>
      <c r="H223" s="41">
        <v>270202944</v>
      </c>
      <c r="I223" s="38" t="s">
        <v>110</v>
      </c>
      <c r="J223" s="38" t="s">
        <v>58</v>
      </c>
      <c r="K223" s="18" t="s">
        <v>204</v>
      </c>
    </row>
    <row r="224" spans="1:11" ht="90">
      <c r="A224" s="45">
        <v>85121601</v>
      </c>
      <c r="B224" s="45" t="s">
        <v>144</v>
      </c>
      <c r="C224" s="19" t="s">
        <v>60</v>
      </c>
      <c r="D224" s="19" t="s">
        <v>61</v>
      </c>
      <c r="E224" s="19" t="s">
        <v>211</v>
      </c>
      <c r="F224" s="19" t="s">
        <v>212</v>
      </c>
      <c r="G224" s="41">
        <v>13520000</v>
      </c>
      <c r="H224" s="41">
        <v>162240000</v>
      </c>
      <c r="I224" s="38" t="s">
        <v>110</v>
      </c>
      <c r="J224" s="38" t="s">
        <v>58</v>
      </c>
      <c r="K224" s="18" t="s">
        <v>204</v>
      </c>
    </row>
    <row r="225" spans="1:11" ht="90">
      <c r="A225" s="45">
        <v>85121901</v>
      </c>
      <c r="B225" s="45" t="s">
        <v>145</v>
      </c>
      <c r="C225" s="19" t="s">
        <v>60</v>
      </c>
      <c r="D225" s="19" t="s">
        <v>61</v>
      </c>
      <c r="E225" s="19" t="s">
        <v>211</v>
      </c>
      <c r="F225" s="19" t="s">
        <v>212</v>
      </c>
      <c r="G225" s="41">
        <v>10007576</v>
      </c>
      <c r="H225" s="41">
        <v>120090912</v>
      </c>
      <c r="I225" s="38" t="s">
        <v>110</v>
      </c>
      <c r="J225" s="38" t="s">
        <v>58</v>
      </c>
      <c r="K225" s="18" t="s">
        <v>204</v>
      </c>
    </row>
    <row r="226" spans="1:11" ht="90">
      <c r="A226" s="45">
        <v>85121603</v>
      </c>
      <c r="B226" s="45" t="s">
        <v>146</v>
      </c>
      <c r="C226" s="19" t="s">
        <v>60</v>
      </c>
      <c r="D226" s="19" t="s">
        <v>61</v>
      </c>
      <c r="E226" s="19" t="s">
        <v>211</v>
      </c>
      <c r="F226" s="19" t="s">
        <v>212</v>
      </c>
      <c r="G226" s="41">
        <v>13506930</v>
      </c>
      <c r="H226" s="41">
        <v>162083160</v>
      </c>
      <c r="I226" s="38" t="s">
        <v>110</v>
      </c>
      <c r="J226" s="38" t="s">
        <v>58</v>
      </c>
      <c r="K226" s="18" t="s">
        <v>204</v>
      </c>
    </row>
    <row r="227" spans="1:11" ht="90">
      <c r="A227" s="45">
        <v>85121600</v>
      </c>
      <c r="B227" s="45" t="s">
        <v>147</v>
      </c>
      <c r="C227" s="19" t="s">
        <v>60</v>
      </c>
      <c r="D227" s="19" t="s">
        <v>61</v>
      </c>
      <c r="E227" s="19" t="s">
        <v>211</v>
      </c>
      <c r="F227" s="19" t="s">
        <v>212</v>
      </c>
      <c r="G227" s="41">
        <v>15009697</v>
      </c>
      <c r="H227" s="41">
        <v>180116364</v>
      </c>
      <c r="I227" s="38" t="s">
        <v>110</v>
      </c>
      <c r="J227" s="38" t="s">
        <v>58</v>
      </c>
      <c r="K227" s="18" t="s">
        <v>204</v>
      </c>
    </row>
    <row r="228" spans="1:11" ht="90">
      <c r="A228" s="45">
        <v>85121603</v>
      </c>
      <c r="B228" s="45" t="s">
        <v>148</v>
      </c>
      <c r="C228" s="19" t="s">
        <v>60</v>
      </c>
      <c r="D228" s="19" t="s">
        <v>61</v>
      </c>
      <c r="E228" s="19" t="s">
        <v>211</v>
      </c>
      <c r="F228" s="19" t="s">
        <v>212</v>
      </c>
      <c r="G228" s="41">
        <v>13506930</v>
      </c>
      <c r="H228" s="41">
        <v>162083160</v>
      </c>
      <c r="I228" s="38" t="s">
        <v>110</v>
      </c>
      <c r="J228" s="38" t="s">
        <v>58</v>
      </c>
      <c r="K228" s="18" t="s">
        <v>204</v>
      </c>
    </row>
    <row r="229" spans="1:11" ht="90">
      <c r="A229" s="45">
        <v>85121610</v>
      </c>
      <c r="B229" s="45" t="s">
        <v>149</v>
      </c>
      <c r="C229" s="19" t="s">
        <v>60</v>
      </c>
      <c r="D229" s="19" t="s">
        <v>61</v>
      </c>
      <c r="E229" s="19" t="s">
        <v>211</v>
      </c>
      <c r="F229" s="19" t="s">
        <v>212</v>
      </c>
      <c r="G229" s="41">
        <v>13520000</v>
      </c>
      <c r="H229" s="41">
        <v>162240000</v>
      </c>
      <c r="I229" s="38" t="s">
        <v>110</v>
      </c>
      <c r="J229" s="38" t="s">
        <v>58</v>
      </c>
      <c r="K229" s="18" t="s">
        <v>204</v>
      </c>
    </row>
    <row r="230" spans="1:11" ht="90">
      <c r="A230" s="45">
        <v>85121609</v>
      </c>
      <c r="B230" s="45" t="s">
        <v>150</v>
      </c>
      <c r="C230" s="19" t="s">
        <v>60</v>
      </c>
      <c r="D230" s="19" t="s">
        <v>61</v>
      </c>
      <c r="E230" s="19" t="s">
        <v>211</v>
      </c>
      <c r="F230" s="19" t="s">
        <v>212</v>
      </c>
      <c r="G230" s="41">
        <v>13520000</v>
      </c>
      <c r="H230" s="41">
        <v>162240000</v>
      </c>
      <c r="I230" s="38" t="s">
        <v>110</v>
      </c>
      <c r="J230" s="38" t="s">
        <v>58</v>
      </c>
      <c r="K230" s="18" t="s">
        <v>204</v>
      </c>
    </row>
    <row r="231" spans="1:11" ht="90">
      <c r="A231" s="45">
        <v>85121609</v>
      </c>
      <c r="B231" s="45" t="s">
        <v>151</v>
      </c>
      <c r="C231" s="19" t="s">
        <v>60</v>
      </c>
      <c r="D231" s="19" t="s">
        <v>61</v>
      </c>
      <c r="E231" s="19" t="s">
        <v>211</v>
      </c>
      <c r="F231" s="19" t="s">
        <v>212</v>
      </c>
      <c r="G231" s="41">
        <v>13520000</v>
      </c>
      <c r="H231" s="41">
        <v>162240000</v>
      </c>
      <c r="I231" s="38" t="s">
        <v>110</v>
      </c>
      <c r="J231" s="38" t="s">
        <v>58</v>
      </c>
      <c r="K231" s="18" t="s">
        <v>204</v>
      </c>
    </row>
    <row r="232" spans="1:11" ht="90">
      <c r="A232" s="45">
        <v>85121609</v>
      </c>
      <c r="B232" s="45" t="s">
        <v>151</v>
      </c>
      <c r="C232" s="19" t="s">
        <v>60</v>
      </c>
      <c r="D232" s="19" t="s">
        <v>61</v>
      </c>
      <c r="E232" s="19" t="s">
        <v>211</v>
      </c>
      <c r="F232" s="19" t="s">
        <v>212</v>
      </c>
      <c r="G232" s="41">
        <v>13520000</v>
      </c>
      <c r="H232" s="41">
        <v>162240000</v>
      </c>
      <c r="I232" s="38" t="s">
        <v>110</v>
      </c>
      <c r="J232" s="38" t="s">
        <v>58</v>
      </c>
      <c r="K232" s="18" t="s">
        <v>204</v>
      </c>
    </row>
    <row r="233" spans="1:11" ht="90">
      <c r="A233" s="45">
        <v>85121600</v>
      </c>
      <c r="B233" s="45" t="s">
        <v>152</v>
      </c>
      <c r="C233" s="19" t="s">
        <v>60</v>
      </c>
      <c r="D233" s="19" t="s">
        <v>61</v>
      </c>
      <c r="E233" s="19" t="s">
        <v>211</v>
      </c>
      <c r="F233" s="19" t="s">
        <v>212</v>
      </c>
      <c r="G233" s="41">
        <v>6740809</v>
      </c>
      <c r="H233" s="41">
        <v>80889708</v>
      </c>
      <c r="I233" s="38" t="s">
        <v>110</v>
      </c>
      <c r="J233" s="38" t="s">
        <v>58</v>
      </c>
      <c r="K233" s="18" t="s">
        <v>204</v>
      </c>
    </row>
    <row r="234" spans="1:11" ht="90">
      <c r="A234" s="45">
        <v>85121603</v>
      </c>
      <c r="B234" s="45" t="s">
        <v>153</v>
      </c>
      <c r="C234" s="19" t="s">
        <v>60</v>
      </c>
      <c r="D234" s="19" t="s">
        <v>61</v>
      </c>
      <c r="E234" s="19" t="s">
        <v>211</v>
      </c>
      <c r="F234" s="19" t="s">
        <v>212</v>
      </c>
      <c r="G234" s="41">
        <v>69238538</v>
      </c>
      <c r="H234" s="41">
        <v>830862456</v>
      </c>
      <c r="I234" s="38" t="s">
        <v>110</v>
      </c>
      <c r="J234" s="38" t="s">
        <v>58</v>
      </c>
      <c r="K234" s="18" t="s">
        <v>204</v>
      </c>
    </row>
    <row r="235" spans="1:11" ht="90">
      <c r="A235" s="45">
        <v>85121611</v>
      </c>
      <c r="B235" s="45" t="s">
        <v>134</v>
      </c>
      <c r="C235" s="19" t="s">
        <v>60</v>
      </c>
      <c r="D235" s="19" t="s">
        <v>61</v>
      </c>
      <c r="E235" s="19" t="s">
        <v>211</v>
      </c>
      <c r="F235" s="19" t="s">
        <v>212</v>
      </c>
      <c r="G235" s="41">
        <v>4980898</v>
      </c>
      <c r="H235" s="41">
        <v>59770776</v>
      </c>
      <c r="I235" s="38" t="s">
        <v>110</v>
      </c>
      <c r="J235" s="38" t="s">
        <v>58</v>
      </c>
      <c r="K235" s="18" t="s">
        <v>204</v>
      </c>
    </row>
    <row r="236" spans="1:11" ht="90">
      <c r="A236" s="45">
        <v>85121611</v>
      </c>
      <c r="B236" s="45" t="s">
        <v>154</v>
      </c>
      <c r="C236" s="19" t="s">
        <v>60</v>
      </c>
      <c r="D236" s="19" t="s">
        <v>61</v>
      </c>
      <c r="E236" s="19" t="s">
        <v>211</v>
      </c>
      <c r="F236" s="19" t="s">
        <v>212</v>
      </c>
      <c r="G236" s="41">
        <v>4980898</v>
      </c>
      <c r="H236" s="41">
        <v>59770776</v>
      </c>
      <c r="I236" s="38" t="s">
        <v>110</v>
      </c>
      <c r="J236" s="38" t="s">
        <v>58</v>
      </c>
      <c r="K236" s="18" t="s">
        <v>204</v>
      </c>
    </row>
    <row r="237" spans="1:11" ht="90">
      <c r="A237" s="45">
        <v>85121611</v>
      </c>
      <c r="B237" s="45" t="s">
        <v>155</v>
      </c>
      <c r="C237" s="19" t="s">
        <v>60</v>
      </c>
      <c r="D237" s="19" t="s">
        <v>61</v>
      </c>
      <c r="E237" s="19" t="s">
        <v>211</v>
      </c>
      <c r="F237" s="19" t="s">
        <v>212</v>
      </c>
      <c r="G237" s="41">
        <v>4980898</v>
      </c>
      <c r="H237" s="41">
        <v>59770776</v>
      </c>
      <c r="I237" s="38" t="s">
        <v>110</v>
      </c>
      <c r="J237" s="38" t="s">
        <v>58</v>
      </c>
      <c r="K237" s="18" t="s">
        <v>204</v>
      </c>
    </row>
    <row r="238" spans="1:11" ht="90">
      <c r="A238" s="45">
        <v>85121611</v>
      </c>
      <c r="B238" s="45" t="s">
        <v>156</v>
      </c>
      <c r="C238" s="19" t="s">
        <v>60</v>
      </c>
      <c r="D238" s="19" t="s">
        <v>61</v>
      </c>
      <c r="E238" s="19" t="s">
        <v>211</v>
      </c>
      <c r="F238" s="19" t="s">
        <v>212</v>
      </c>
      <c r="G238" s="41">
        <v>4980898</v>
      </c>
      <c r="H238" s="41">
        <v>59770776</v>
      </c>
      <c r="I238" s="38" t="s">
        <v>110</v>
      </c>
      <c r="J238" s="38" t="s">
        <v>58</v>
      </c>
      <c r="K238" s="18" t="s">
        <v>204</v>
      </c>
    </row>
    <row r="239" spans="1:11" ht="90">
      <c r="A239" s="45">
        <v>85121611</v>
      </c>
      <c r="B239" s="45" t="s">
        <v>155</v>
      </c>
      <c r="C239" s="19" t="s">
        <v>60</v>
      </c>
      <c r="D239" s="19" t="s">
        <v>61</v>
      </c>
      <c r="E239" s="19" t="s">
        <v>211</v>
      </c>
      <c r="F239" s="19" t="s">
        <v>212</v>
      </c>
      <c r="G239" s="41">
        <v>4980898</v>
      </c>
      <c r="H239" s="41">
        <v>59770776</v>
      </c>
      <c r="I239" s="38" t="s">
        <v>110</v>
      </c>
      <c r="J239" s="38" t="s">
        <v>58</v>
      </c>
      <c r="K239" s="18" t="s">
        <v>204</v>
      </c>
    </row>
    <row r="240" spans="1:11" ht="90">
      <c r="A240" s="45">
        <v>85121700</v>
      </c>
      <c r="B240" s="45" t="s">
        <v>157</v>
      </c>
      <c r="C240" s="19" t="s">
        <v>60</v>
      </c>
      <c r="D240" s="19" t="s">
        <v>61</v>
      </c>
      <c r="E240" s="19" t="s">
        <v>211</v>
      </c>
      <c r="F240" s="19" t="s">
        <v>212</v>
      </c>
      <c r="G240" s="41">
        <v>3120000</v>
      </c>
      <c r="H240" s="41">
        <v>37440000</v>
      </c>
      <c r="I240" s="38" t="s">
        <v>110</v>
      </c>
      <c r="J240" s="38" t="s">
        <v>58</v>
      </c>
      <c r="K240" s="18" t="s">
        <v>204</v>
      </c>
    </row>
    <row r="241" spans="1:11" ht="90">
      <c r="A241" s="45">
        <v>85121609</v>
      </c>
      <c r="B241" s="45" t="s">
        <v>158</v>
      </c>
      <c r="C241" s="19" t="s">
        <v>60</v>
      </c>
      <c r="D241" s="19" t="s">
        <v>61</v>
      </c>
      <c r="E241" s="19" t="s">
        <v>211</v>
      </c>
      <c r="F241" s="19" t="s">
        <v>212</v>
      </c>
      <c r="G241" s="41">
        <v>195935412</v>
      </c>
      <c r="H241" s="41">
        <v>2351224944</v>
      </c>
      <c r="I241" s="38" t="s">
        <v>110</v>
      </c>
      <c r="J241" s="38" t="s">
        <v>58</v>
      </c>
      <c r="K241" s="18" t="s">
        <v>204</v>
      </c>
    </row>
    <row r="242" spans="1:11" ht="90">
      <c r="A242" s="45">
        <v>85121600</v>
      </c>
      <c r="B242" s="45" t="s">
        <v>159</v>
      </c>
      <c r="C242" s="19" t="s">
        <v>60</v>
      </c>
      <c r="D242" s="19" t="s">
        <v>61</v>
      </c>
      <c r="E242" s="19" t="s">
        <v>211</v>
      </c>
      <c r="F242" s="19" t="s">
        <v>212</v>
      </c>
      <c r="G242" s="41">
        <v>14521618</v>
      </c>
      <c r="H242" s="41">
        <v>174259416</v>
      </c>
      <c r="I242" s="38" t="s">
        <v>110</v>
      </c>
      <c r="J242" s="38" t="s">
        <v>58</v>
      </c>
      <c r="K242" s="18" t="s">
        <v>204</v>
      </c>
    </row>
    <row r="243" spans="1:11" ht="90">
      <c r="A243" s="45">
        <v>85121600</v>
      </c>
      <c r="B243" s="45" t="s">
        <v>159</v>
      </c>
      <c r="C243" s="19" t="s">
        <v>60</v>
      </c>
      <c r="D243" s="19" t="s">
        <v>61</v>
      </c>
      <c r="E243" s="19" t="s">
        <v>211</v>
      </c>
      <c r="F243" s="19" t="s">
        <v>212</v>
      </c>
      <c r="G243" s="41">
        <v>14521618</v>
      </c>
      <c r="H243" s="41">
        <v>174259416</v>
      </c>
      <c r="I243" s="38" t="s">
        <v>110</v>
      </c>
      <c r="J243" s="38" t="s">
        <v>58</v>
      </c>
      <c r="K243" s="18" t="s">
        <v>204</v>
      </c>
    </row>
    <row r="244" spans="1:11" ht="90">
      <c r="A244" s="45">
        <v>85121600</v>
      </c>
      <c r="B244" s="45" t="s">
        <v>159</v>
      </c>
      <c r="C244" s="19" t="s">
        <v>60</v>
      </c>
      <c r="D244" s="19" t="s">
        <v>61</v>
      </c>
      <c r="E244" s="19" t="s">
        <v>211</v>
      </c>
      <c r="F244" s="19" t="s">
        <v>212</v>
      </c>
      <c r="G244" s="41">
        <v>14521618</v>
      </c>
      <c r="H244" s="41">
        <v>174259416</v>
      </c>
      <c r="I244" s="38" t="s">
        <v>110</v>
      </c>
      <c r="J244" s="38" t="s">
        <v>58</v>
      </c>
      <c r="K244" s="18" t="s">
        <v>204</v>
      </c>
    </row>
    <row r="245" spans="1:11" ht="90">
      <c r="A245" s="45">
        <v>85121600</v>
      </c>
      <c r="B245" s="45" t="s">
        <v>159</v>
      </c>
      <c r="C245" s="19" t="s">
        <v>60</v>
      </c>
      <c r="D245" s="19" t="s">
        <v>61</v>
      </c>
      <c r="E245" s="19" t="s">
        <v>211</v>
      </c>
      <c r="F245" s="19" t="s">
        <v>212</v>
      </c>
      <c r="G245" s="41">
        <v>14521618</v>
      </c>
      <c r="H245" s="41">
        <v>174259416</v>
      </c>
      <c r="I245" s="38" t="s">
        <v>110</v>
      </c>
      <c r="J245" s="38" t="s">
        <v>58</v>
      </c>
      <c r="K245" s="18" t="s">
        <v>204</v>
      </c>
    </row>
    <row r="246" spans="1:11" ht="90">
      <c r="A246" s="45">
        <v>85121601</v>
      </c>
      <c r="B246" s="45" t="s">
        <v>160</v>
      </c>
      <c r="C246" s="19" t="s">
        <v>60</v>
      </c>
      <c r="D246" s="19" t="s">
        <v>61</v>
      </c>
      <c r="E246" s="19" t="s">
        <v>211</v>
      </c>
      <c r="F246" s="19" t="s">
        <v>212</v>
      </c>
      <c r="G246" s="41">
        <v>13520000</v>
      </c>
      <c r="H246" s="41">
        <v>162240000</v>
      </c>
      <c r="I246" s="38" t="s">
        <v>110</v>
      </c>
      <c r="J246" s="38" t="s">
        <v>58</v>
      </c>
      <c r="K246" s="18" t="s">
        <v>204</v>
      </c>
    </row>
    <row r="247" spans="1:11" ht="90">
      <c r="A247" s="45">
        <v>85121600</v>
      </c>
      <c r="B247" s="45" t="s">
        <v>161</v>
      </c>
      <c r="C247" s="19" t="s">
        <v>60</v>
      </c>
      <c r="D247" s="19" t="s">
        <v>61</v>
      </c>
      <c r="E247" s="19" t="s">
        <v>211</v>
      </c>
      <c r="F247" s="19" t="s">
        <v>212</v>
      </c>
      <c r="G247" s="41">
        <v>58303966</v>
      </c>
      <c r="H247" s="41">
        <v>699647592</v>
      </c>
      <c r="I247" s="38" t="s">
        <v>110</v>
      </c>
      <c r="J247" s="38" t="s">
        <v>58</v>
      </c>
      <c r="K247" s="18" t="s">
        <v>204</v>
      </c>
    </row>
    <row r="248" spans="1:11" ht="90">
      <c r="A248" s="45">
        <v>85121614</v>
      </c>
      <c r="B248" s="45" t="s">
        <v>162</v>
      </c>
      <c r="C248" s="19" t="s">
        <v>60</v>
      </c>
      <c r="D248" s="19" t="s">
        <v>61</v>
      </c>
      <c r="E248" s="19" t="s">
        <v>211</v>
      </c>
      <c r="F248" s="19" t="s">
        <v>212</v>
      </c>
      <c r="G248" s="41">
        <v>5498958</v>
      </c>
      <c r="H248" s="41">
        <v>65987496</v>
      </c>
      <c r="I248" s="38" t="s">
        <v>110</v>
      </c>
      <c r="J248" s="38" t="s">
        <v>58</v>
      </c>
      <c r="K248" s="18" t="s">
        <v>204</v>
      </c>
    </row>
    <row r="249" spans="1:11" ht="90">
      <c r="A249" s="45">
        <v>85121609</v>
      </c>
      <c r="B249" s="45" t="s">
        <v>163</v>
      </c>
      <c r="C249" s="19" t="s">
        <v>60</v>
      </c>
      <c r="D249" s="19" t="s">
        <v>61</v>
      </c>
      <c r="E249" s="19" t="s">
        <v>211</v>
      </c>
      <c r="F249" s="19" t="s">
        <v>212</v>
      </c>
      <c r="G249" s="41">
        <v>35139090</v>
      </c>
      <c r="H249" s="41">
        <v>421669080</v>
      </c>
      <c r="I249" s="38" t="s">
        <v>110</v>
      </c>
      <c r="J249" s="38" t="s">
        <v>58</v>
      </c>
      <c r="K249" s="18" t="s">
        <v>204</v>
      </c>
    </row>
    <row r="250" spans="1:11" ht="90">
      <c r="A250" s="45">
        <v>85121612</v>
      </c>
      <c r="B250" s="45" t="s">
        <v>164</v>
      </c>
      <c r="C250" s="19" t="s">
        <v>60</v>
      </c>
      <c r="D250" s="19" t="s">
        <v>61</v>
      </c>
      <c r="E250" s="19" t="s">
        <v>211</v>
      </c>
      <c r="F250" s="19" t="s">
        <v>212</v>
      </c>
      <c r="G250" s="41">
        <v>296368151</v>
      </c>
      <c r="H250" s="41">
        <v>3556417812</v>
      </c>
      <c r="I250" s="38" t="s">
        <v>110</v>
      </c>
      <c r="J250" s="38" t="s">
        <v>58</v>
      </c>
      <c r="K250" s="18" t="s">
        <v>204</v>
      </c>
    </row>
    <row r="251" spans="1:11" ht="90">
      <c r="A251" s="45">
        <v>85121600</v>
      </c>
      <c r="B251" s="45" t="s">
        <v>165</v>
      </c>
      <c r="C251" s="19" t="s">
        <v>60</v>
      </c>
      <c r="D251" s="19" t="s">
        <v>61</v>
      </c>
      <c r="E251" s="19" t="s">
        <v>211</v>
      </c>
      <c r="F251" s="19" t="s">
        <v>212</v>
      </c>
      <c r="G251" s="41">
        <v>2888166</v>
      </c>
      <c r="H251" s="41">
        <v>34657992</v>
      </c>
      <c r="I251" s="38" t="s">
        <v>110</v>
      </c>
      <c r="J251" s="38" t="s">
        <v>58</v>
      </c>
      <c r="K251" s="18" t="s">
        <v>204</v>
      </c>
    </row>
    <row r="252" spans="1:11" ht="90">
      <c r="A252" s="45">
        <v>85121600</v>
      </c>
      <c r="B252" s="45" t="s">
        <v>166</v>
      </c>
      <c r="C252" s="19" t="s">
        <v>60</v>
      </c>
      <c r="D252" s="19" t="s">
        <v>61</v>
      </c>
      <c r="E252" s="19" t="s">
        <v>211</v>
      </c>
      <c r="F252" s="19" t="s">
        <v>212</v>
      </c>
      <c r="G252" s="41">
        <v>16872960</v>
      </c>
      <c r="H252" s="41">
        <v>202475520</v>
      </c>
      <c r="I252" s="38" t="s">
        <v>110</v>
      </c>
      <c r="J252" s="38" t="s">
        <v>58</v>
      </c>
      <c r="K252" s="18" t="s">
        <v>204</v>
      </c>
    </row>
    <row r="253" spans="1:11" ht="90">
      <c r="A253" s="45">
        <v>85121610</v>
      </c>
      <c r="B253" s="45" t="s">
        <v>149</v>
      </c>
      <c r="C253" s="19" t="s">
        <v>60</v>
      </c>
      <c r="D253" s="19" t="s">
        <v>61</v>
      </c>
      <c r="E253" s="19" t="s">
        <v>211</v>
      </c>
      <c r="F253" s="19" t="s">
        <v>212</v>
      </c>
      <c r="G253" s="41">
        <v>13324481</v>
      </c>
      <c r="H253" s="41">
        <v>159893772</v>
      </c>
      <c r="I253" s="38" t="s">
        <v>110</v>
      </c>
      <c r="J253" s="38" t="s">
        <v>58</v>
      </c>
      <c r="K253" s="18" t="s">
        <v>204</v>
      </c>
    </row>
    <row r="254" spans="1:11" ht="90">
      <c r="A254" s="45">
        <v>85121600</v>
      </c>
      <c r="B254" s="45" t="s">
        <v>137</v>
      </c>
      <c r="C254" s="19" t="s">
        <v>60</v>
      </c>
      <c r="D254" s="19" t="s">
        <v>61</v>
      </c>
      <c r="E254" s="19" t="s">
        <v>211</v>
      </c>
      <c r="F254" s="19" t="s">
        <v>212</v>
      </c>
      <c r="G254" s="41">
        <v>10702929</v>
      </c>
      <c r="H254" s="41">
        <v>128435148</v>
      </c>
      <c r="I254" s="38" t="s">
        <v>110</v>
      </c>
      <c r="J254" s="38" t="s">
        <v>58</v>
      </c>
      <c r="K254" s="18" t="s">
        <v>204</v>
      </c>
    </row>
    <row r="256" spans="1:3" ht="30">
      <c r="A256" s="10" t="s">
        <v>18</v>
      </c>
      <c r="B256" s="9"/>
      <c r="C256" s="9"/>
    </row>
    <row r="257" spans="1:3" ht="15">
      <c r="A257" s="48" t="s">
        <v>6</v>
      </c>
      <c r="B257" s="49" t="s">
        <v>19</v>
      </c>
      <c r="C257" s="48" t="s">
        <v>12</v>
      </c>
    </row>
    <row r="258" spans="1:3" ht="75">
      <c r="A258" s="2" t="s">
        <v>326</v>
      </c>
      <c r="B258" s="2"/>
      <c r="C258" s="50" t="s">
        <v>180</v>
      </c>
    </row>
    <row r="259" spans="1:3" ht="75">
      <c r="A259" s="2" t="s">
        <v>327</v>
      </c>
      <c r="B259" s="2"/>
      <c r="C259" s="18" t="s">
        <v>225</v>
      </c>
    </row>
    <row r="260" spans="1:3" ht="75">
      <c r="A260" s="2" t="s">
        <v>328</v>
      </c>
      <c r="B260" s="2"/>
      <c r="C260" s="50" t="s">
        <v>196</v>
      </c>
    </row>
    <row r="261" spans="1:3" ht="90">
      <c r="A261" s="51" t="s">
        <v>59</v>
      </c>
      <c r="B261" s="2"/>
      <c r="C261" s="18" t="s">
        <v>41</v>
      </c>
    </row>
  </sheetData>
  <sheetProtection/>
  <mergeCells count="9">
    <mergeCell ref="A1:A4"/>
    <mergeCell ref="B1:I2"/>
    <mergeCell ref="B3:I4"/>
    <mergeCell ref="E8:H12"/>
    <mergeCell ref="E14:H18"/>
    <mergeCell ref="J1:K1"/>
    <mergeCell ref="J2:K2"/>
    <mergeCell ref="J3:K3"/>
    <mergeCell ref="J4:K4"/>
  </mergeCells>
  <hyperlinks>
    <hyperlink ref="B11" r:id="rId1" display="http://www.herasmomeoz.gov.co/"/>
  </hyperlinks>
  <printOptions/>
  <pageMargins left="0.7086614173228347" right="0.7086614173228347" top="0.7480314960629921" bottom="0.7480314960629921" header="0.31496062992125984" footer="0.31496062992125984"/>
  <pageSetup horizontalDpi="600" verticalDpi="600" orientation="landscape" paperSize="5" scale="50" r:id="rId3"/>
  <colBreaks count="1" manualBreakCount="1">
    <brk id="11" max="262"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SUBADMIN5</cp:lastModifiedBy>
  <cp:lastPrinted>2020-12-22T21:32:10Z</cp:lastPrinted>
  <dcterms:created xsi:type="dcterms:W3CDTF">2012-12-10T15:58:41Z</dcterms:created>
  <dcterms:modified xsi:type="dcterms:W3CDTF">2021-02-02T20:30:36Z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