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defaultThemeVersion="124226"/>
  <mc:AlternateContent xmlns:mc="http://schemas.openxmlformats.org/markup-compatibility/2006">
    <mc:Choice Requires="x15">
      <x15ac:absPath xmlns:x15ac="http://schemas.microsoft.com/office/spreadsheetml/2010/11/ac" url="E:\V 4\"/>
    </mc:Choice>
  </mc:AlternateContent>
  <bookViews>
    <workbookView xWindow="0" yWindow="0" windowWidth="18900" windowHeight="8628"/>
  </bookViews>
  <sheets>
    <sheet name="Hoja1" sheetId="1" r:id="rId1"/>
  </sheets>
  <definedNames>
    <definedName name="_xlnm.Print_Area" localSheetId="0">Hoja1!$A$1:$L$315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I303" i="1" l="1"/>
  <c r="H130" i="1" l="1"/>
  <c r="H114" i="1"/>
  <c r="H26" i="1"/>
  <c r="H127" i="1"/>
  <c r="H151" i="1"/>
  <c r="H117" i="1" l="1"/>
  <c r="I269" i="1"/>
  <c r="I270" i="1"/>
  <c r="I271" i="1"/>
  <c r="I272" i="1"/>
  <c r="I268" i="1"/>
  <c r="I267" i="1"/>
  <c r="I266" i="1"/>
  <c r="I265" i="1"/>
  <c r="I236" i="1" l="1"/>
  <c r="H219" i="1" l="1"/>
  <c r="H230" i="1"/>
  <c r="H232" i="1"/>
  <c r="H228" i="1"/>
  <c r="I227" i="1" l="1"/>
  <c r="H226" i="1" l="1"/>
  <c r="H225" i="1"/>
  <c r="H224" i="1"/>
  <c r="H223" i="1"/>
  <c r="H221" i="1"/>
  <c r="H220" i="1"/>
  <c r="H217" i="1" l="1"/>
  <c r="H218" i="1"/>
  <c r="H222" i="1"/>
  <c r="H215" i="1"/>
  <c r="H99" i="1" l="1"/>
  <c r="H102" i="1"/>
  <c r="H29" i="1"/>
  <c r="H89" i="1" l="1"/>
  <c r="H91" i="1"/>
  <c r="H87" i="1"/>
  <c r="H22" i="1"/>
  <c r="H210" i="1"/>
  <c r="H97" i="1"/>
  <c r="H90" i="1"/>
  <c r="H23" i="1"/>
  <c r="H93" i="1"/>
  <c r="H101" i="1"/>
  <c r="H27" i="1"/>
</calcChain>
</file>

<file path=xl/sharedStrings.xml><?xml version="1.0" encoding="utf-8"?>
<sst xmlns="http://schemas.openxmlformats.org/spreadsheetml/2006/main" count="2421" uniqueCount="416">
  <si>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</si>
  <si>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</si>
  <si>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</si>
  <si>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</si>
  <si>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</si>
  <si>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</si>
  <si>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</si>
  <si>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</si>
  <si>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</si>
  <si>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</si>
  <si>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</si>
  <si>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</si>
  <si>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</si>
  <si>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</si>
  <si>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</si>
  <si>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</si>
  <si>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</si>
  <si>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</si>
  <si>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</si>
  <si>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</si>
  <si>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</si>
  <si>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</si>
  <si>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</si>
  <si>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</si>
  <si>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</si>
  <si>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</si>
  <si>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</si>
  <si>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GESTION DE ADQUISICION DE BIENES Y SERVICIOS </t>
  </si>
  <si>
    <t xml:space="preserve">PÁGINA: 1 DE 1 </t>
  </si>
  <si>
    <t>CÓDIGO: BS-FO-226</t>
  </si>
  <si>
    <t>VERSION: 1</t>
  </si>
  <si>
    <t>FECHA: SEP 2019</t>
  </si>
  <si>
    <t xml:space="preserve">12 meses  </t>
  </si>
  <si>
    <t xml:space="preserve">SERVICIO DE MANTENIMIENTO, ACTUALIZACIÓN SOPORTE TÉCNICO, EL CUAL SE REALIZARÁ DE MANERA REMOTA O A DISTANCIA Y MODIFICACIONES DE DINÁMICA GERENCIAL HOSPITALARIA  NET WEBSERVICES PARA SQL SERVER </t>
  </si>
  <si>
    <t>PRESTACION DEL SERVICIO DE GESTION INTEGRAL EXTERNA (RECOLECCION, TRANSPORTE, ALMACENAMIENTO, TRATAMIENTO Y DISPOSICION FINAL) DE LOS RESIDUOS HOSPITALARIOS SIMILARES Y RESIDUOS PELIGROSOS EN CUMPLIMIENTO DE LA NORMATIVIDAD AMBIENTAL VIGENTE</t>
  </si>
  <si>
    <t>PRESTACION DE SERVICIOS DE VIGILANCIA PRIVADA PARA LAS INSTALACIONES FISICAS, VALORES, BIENES Y TERCEROS DE LA ESE HOSPITAL UNIVERSITARIO ERASMO MEOZ</t>
  </si>
  <si>
    <t>SERVICIO DE MANTENIMIENTO INTEGRAL (PREVENTIVO Y CORRECTIVO) DE LOS AIRES ACONDICIONADOS DE LA ESE HOSPITAL UNIVERSITARIO ERASMO MEOZ</t>
  </si>
  <si>
    <t>PRESTACION DE SERVICIO DE ASEO, DESINFECCION Y CONSERVACION EN LAS INSTALACIONES Y ESPACIOS PARA LA ESE HOSPITAL UNIVERSITARIO ERASMO MEOZ</t>
  </si>
  <si>
    <t>SUMINISTRO DE PAPELERIA Y UTILES DE OFICINA PARA EL FUNCIONAMIENTO DE LA ESE HUEM</t>
  </si>
  <si>
    <t>SERVICIO DE MANTENIMIENTO PREVENTIVO Y CORRECTIVO A CUATRO ASCENSORES DE LA ESE HUEM</t>
  </si>
  <si>
    <t xml:space="preserve">CONTRATACIÓN DEL SERVICIO DE MEDICIÓN SEGUIMIENTO Y CONTROL DE RADIACIONES IONIZANTES PARA LOS SERVIDORES PÚBLICOS DE LA ESE HUEM </t>
  </si>
  <si>
    <t>MANTENIMIENTO PREVENTIVO/CORRECTIVO DEL MICROSCOPIO DE NEUROCIRUGÍA MARCA ZEISS MODELO OPMI PENTERO 900 DE LA ESE HUEM</t>
  </si>
  <si>
    <t xml:space="preserve">COMPRA DEL SEGURO OBLIGATORIO PARA VEHICULOS DE LA ESE HUEM </t>
  </si>
  <si>
    <t>SUMINISTRO DE PRODUCTOS DE LAVANDERÍA PARA LA ESE HUEM</t>
  </si>
  <si>
    <t>SUMINISTRO, INSTALACION Y MANTENIMIENTO DE MATERIALES DE VIDRIO, ALUMINIO Y ACERO Y ACABADOS EN PVC EN LA ESE HUEM</t>
  </si>
  <si>
    <t>SUMINISTRO DE REPUESTOS PARA LOS AIRES  ACONDICIONADOS DE LA ESE HOSPITAL UNIVERSITARIO ERASMO MEOZ</t>
  </si>
  <si>
    <t>CARACTERIZACION DE LOS VERTIMIENTOS DE LA ESE HOSPITAL UNIVERSITARIO ERASMO MEOZ</t>
  </si>
  <si>
    <t>SUMINISTRO DE MATERIALES ELECTRICOS PARA LA ESE HOSPITAL UNIVERSITARIO ERASMO MEOZ</t>
  </si>
  <si>
    <t>PRESTACION DEL SERVICIOS DE LAVADO DE LOS TANQUES DE ALMACENAMIENTO DE AGUA POTABLE PARA LA ESE HOSPITAL UNIVERSITARIO ERASMO MEOZ</t>
  </si>
  <si>
    <t>SUMINISTRO DE MATERIAL DE CARPINTERIA PARA LA ESE HOSPITAL UNIVERSITARIO ERASMO MEOZ</t>
  </si>
  <si>
    <t>SERVICIO DE DOBLECES Y CORTES PARA MARCOS DE PUERTAS, VENTANAS, MUEBLES Y ENSERES DE LA E.S.E HOSPITAL UNIVERSITARIO ERASMO MEOZ</t>
  </si>
  <si>
    <t>COMPRA DE MATERIALES Y/O INSUMOS DE TAPICERIA DE LA ESE HOSPITAL UNIVERSITARIO ERASMO MEOZ</t>
  </si>
  <si>
    <t>INSTALACION, FUNDIDA Y PULIDA DE ACABADOS EN GRANITO PARA LA EJECUCION DE LOS SERVICIOS DE LA ESE HUEM</t>
  </si>
  <si>
    <t>SUMINISTRO DE IMPRESOS Y TIPOGRAFIA PARA LA ESE HOSPITAL UNIVERSITARIO ERASMO MEOZ</t>
  </si>
  <si>
    <t>RENOVACION DE LA SUSCRIPCION PARA EL ACCESO VIRTUAL A LA CONSULTA DE LA LEGISLACION, JURISPRUDENCIA Y NORMATIVIDAD COLOMBIANA, ADEMAS DE LAS NOTICIAS JURIDICAS DIARIAS PARA LA ESE HUEM</t>
  </si>
  <si>
    <t>MANTENIMIENTO PREVENTIVO Y CORRECTIVO DE LA CALDERA No.02 DE LA ESE HOSPITAL UNIVERSITARIO ERASMO MEOZ</t>
  </si>
  <si>
    <t>3 meses</t>
  </si>
  <si>
    <t>Enero</t>
  </si>
  <si>
    <t>12 meses</t>
  </si>
  <si>
    <t>Recursos propios</t>
  </si>
  <si>
    <t>MUESTREO MICROBIOLOGICO</t>
  </si>
  <si>
    <t>Suministro de alimentos: Grupo Uno (carne de res, cerdo y pescado), Grupo Dos (pollo, huevos  y derivados de pollo), Grupo Tres (lácteos y derivados), Grupo Cuatro (frutas y verduras) y Grupo Cinco (productos no perecederos y semiperecederos) para la E.S.E Hospital Universitario Erasmo Meoz.</t>
  </si>
  <si>
    <t xml:space="preserve">Recursos propios </t>
  </si>
  <si>
    <t>E.S.E. Hospital Universitario Erasmo Meoz</t>
  </si>
  <si>
    <t>Avenida 11E # 5AN-71 Barrio Guaimaral</t>
  </si>
  <si>
    <t>http://www.herasmomeoz.gov.co</t>
  </si>
  <si>
    <t>Contratación Directa</t>
  </si>
  <si>
    <t>NO</t>
  </si>
  <si>
    <t>N/A</t>
  </si>
  <si>
    <t>PRESTACION DE SERVICIOS ASISTENCIALES ESPECIALIZADOS DE AUDIOLOGIA PARA LA ESE HOSPITAL UNIVERSITARIO ERASMO MEOZ</t>
  </si>
  <si>
    <t>PRESTACIÓN DE SERVICIO D TOMA DE ESTUDIOS DE RADIOLOGIA</t>
  </si>
  <si>
    <t>CONTRATACIÓN DEL SUBPROCESO DE  REFERENCIA Y CONTRAREFERENCIA Y ACTIVIDADES DE SERVICIO DE AMBULANCIA PARA LA ESE HUEM.</t>
  </si>
  <si>
    <t>NA</t>
  </si>
  <si>
    <t>9 meses</t>
  </si>
  <si>
    <t>Compra de Equipos de Informática y periféricos</t>
  </si>
  <si>
    <t>Menor Cuantía</t>
  </si>
  <si>
    <t>Compra de Equipos para Audio y Video</t>
  </si>
  <si>
    <t>Mínima Cuantía</t>
  </si>
  <si>
    <t>Compra de Carritos de transporte y Monitor Industrial</t>
  </si>
  <si>
    <t>Compra de UPS y Baterías</t>
  </si>
  <si>
    <t>Suministro de Repuestos para TICS</t>
  </si>
  <si>
    <t>&lt;= 1.500 S.M.L.M.V</t>
  </si>
  <si>
    <t>&lt;= 300 S.M.L.M.V.</t>
  </si>
  <si>
    <t xml:space="preserve">SERVICIO DE MENSAJERÍA URBANA, REGIONAL Y NACIONAL DE DOCUMENTOS Y MERCANCÍA (20-25 KILOS) NO CERTIFICADA PARA LA ESE HOSPITAL UNIVERSITARIO ERASMO </t>
  </si>
  <si>
    <t>1 mes</t>
  </si>
  <si>
    <t>11 meses</t>
  </si>
  <si>
    <t>Marzo</t>
  </si>
  <si>
    <t>ADQUISICION DE TINTAS, CINTAS Y CARTUCHOS PARA IMPRESORAS DE LA ESE HUEM</t>
  </si>
  <si>
    <t>2 meses</t>
  </si>
  <si>
    <t>Abril</t>
  </si>
  <si>
    <t>Febrero</t>
  </si>
  <si>
    <t>SUMINISTRO DE MATERIALES DE ORNAMENTACION PARA LA ESE HOSPITAL UNIVERSITARIO ERASMO MEOZ</t>
  </si>
  <si>
    <t>Junio</t>
  </si>
  <si>
    <t>COMPRA DE MANILLAS DE IDENTIFICACION DE PACIENTES PARA LA ESE HOSPITAL UNIVERSITARIO ERASMO MEOZ</t>
  </si>
  <si>
    <t>Subgerencia Administrativa - Ing. Soraya Tatiana Cáceres Santos
Teléfono: 5746888 Ext. 1119</t>
  </si>
  <si>
    <r>
      <rPr>
        <b/>
        <sz val="11"/>
        <color indexed="8"/>
        <rFont val="Calibri"/>
        <family val="2"/>
      </rPr>
      <t>Misión:</t>
    </r>
    <r>
      <rPr>
        <sz val="11"/>
        <color theme="1"/>
        <rFont val="Calibri"/>
        <family val="2"/>
        <scheme val="minor"/>
      </rPr>
      <t xml:space="preserve"> Somos una Empresa Social del Estado, que produce y presta servicios de salud de mediana y alta complejidad, actuando como centro de referencia de la región, mejorando la calidad de vida de sus usuarios y generando desarrollo del conocimiento mediante docencia.
</t>
    </r>
    <r>
      <rPr>
        <b/>
        <sz val="11"/>
        <color indexed="8"/>
        <rFont val="Calibri"/>
        <family val="2"/>
      </rPr>
      <t xml:space="preserve">Visión: </t>
    </r>
    <r>
      <rPr>
        <sz val="11"/>
        <color theme="1"/>
        <rFont val="Calibri"/>
        <family val="2"/>
        <scheme val="minor"/>
      </rPr>
      <t>Ser la institución Norte Santandereana prestadora de servicios de salud, posicionada y preferida por su atención humana, segura, alto enfoque investigativo, con rentabilidad social y económica.</t>
    </r>
  </si>
  <si>
    <r>
      <rPr>
        <b/>
        <sz val="11"/>
        <color indexed="8"/>
        <rFont val="Calibri"/>
        <family val="2"/>
      </rPr>
      <t xml:space="preserve">Posicionamiento: </t>
    </r>
    <r>
      <rPr>
        <sz val="11"/>
        <color theme="1"/>
        <rFont val="Calibri"/>
        <family val="2"/>
        <scheme val="minor"/>
      </rPr>
      <t xml:space="preserve">Posicionar a la E.S.E. como la mejor I.P.S. del Departamento Norte de Santander.
</t>
    </r>
    <r>
      <rPr>
        <b/>
        <sz val="11"/>
        <color indexed="8"/>
        <rFont val="Calibri"/>
        <family val="2"/>
      </rPr>
      <t xml:space="preserve">Solidez y sostenibilidad financiera: </t>
    </r>
    <r>
      <rPr>
        <sz val="11"/>
        <color theme="1"/>
        <rFont val="Calibri"/>
        <family val="2"/>
        <scheme val="minor"/>
      </rPr>
      <t xml:space="preserve">Mantener para la E.S.E. H.U.E.M., el índice de riesgo dentro de la clasificación “Sin riesgo”, acorde a la metodología del Ministerio de Salud y Protección Social.
</t>
    </r>
    <r>
      <rPr>
        <b/>
        <sz val="11"/>
        <color indexed="8"/>
        <rFont val="Calibri"/>
        <family val="2"/>
      </rPr>
      <t>Rentabilidad social:</t>
    </r>
    <r>
      <rPr>
        <sz val="11"/>
        <color theme="1"/>
        <rFont val="Calibri"/>
        <family val="2"/>
        <scheme val="minor"/>
      </rPr>
      <t xml:space="preserve"> Fortalecer espacios de participación, educación y acercamiento con la comunidad del Departamento.
</t>
    </r>
    <r>
      <rPr>
        <b/>
        <sz val="11"/>
        <color indexed="8"/>
        <rFont val="Calibri"/>
        <family val="2"/>
      </rPr>
      <t xml:space="preserve">Atención humana: </t>
    </r>
    <r>
      <rPr>
        <sz val="11"/>
        <color theme="1"/>
        <rFont val="Calibri"/>
        <family val="2"/>
        <scheme val="minor"/>
      </rPr>
      <t xml:space="preserve">Brindar una experiencia hospitalaria acogedora que favorezca el bienestar integral del ser humano.
</t>
    </r>
    <r>
      <rPr>
        <b/>
        <sz val="11"/>
        <color indexed="8"/>
        <rFont val="Calibri"/>
        <family val="2"/>
      </rPr>
      <t>Seguridad del paciente:</t>
    </r>
    <r>
      <rPr>
        <sz val="11"/>
        <color theme="1"/>
        <rFont val="Calibri"/>
        <family val="2"/>
        <scheme val="minor"/>
      </rPr>
      <t xml:space="preserve"> Garantizar los procesos institucionales y asistenciales seguros mediante la aplicación de prácticas que mejoren la actuación de los profesionales y el involucramiento de pacientes y allegados en su seguridad, en el marco de una cultura de gestión del riesgo.
</t>
    </r>
    <r>
      <rPr>
        <b/>
        <sz val="11"/>
        <color indexed="8"/>
        <rFont val="Calibri"/>
        <family val="2"/>
      </rPr>
      <t>Docencia e investigación:</t>
    </r>
    <r>
      <rPr>
        <sz val="11"/>
        <color theme="1"/>
        <rFont val="Calibri"/>
        <family val="2"/>
        <scheme val="minor"/>
      </rPr>
      <t xml:space="preserve"> Desarrollar espacios de formación, educación e investigación que permitan mantener el status universitario.</t>
    </r>
  </si>
  <si>
    <t>SUMINISTRO DE ELEMENTOS DESECHABLES Y PRODUCTOS DE ASEO PARA LOS DIFERENTES SERVICIOS DE LA ESE HOSPITAL UNIVERSITARIO ERASMO MEOZ</t>
  </si>
  <si>
    <t>Suministro de lácteos y derivados para la E.S.E Hospital Universitario Erasmo Meoz.</t>
  </si>
  <si>
    <t>Suministro de frutas y verduras para la E.S.E Hospital Universitario Erasmo Meoz.</t>
  </si>
  <si>
    <t>Suministro de productos no perecederos y semiperecederos para la E.S.E Hospital Universitario Erasmo Meoz.</t>
  </si>
  <si>
    <t>COMPRA DE INSTRUMENTAL QUIRÚRGICO PARA LA ESE HOSPITAL UNIVERSITARIO ERASMO MEOZ</t>
  </si>
  <si>
    <t>MANTENIMIENTO DEL INSTRUMENTAL QUIRÚRGICO DE LA ESE HOSPITAL UNIVERSITARIO ERASMO MEOZ</t>
  </si>
  <si>
    <t>COMPRA DE MOBILIARIO ERGONÓMICO PARA LA ESE HUEM</t>
  </si>
  <si>
    <t>COMPRA DE DOTACIÓN PARA EMERGENCIAS Y DESASTRES PARA LA ESE HUEM</t>
  </si>
  <si>
    <t>COMPRA DE VENTILADORES PARA LAS DIFERENTES ÁREAS DE LA ESE HUEM</t>
  </si>
  <si>
    <t>COMPRA DE ELEMENTOS DE PROTECCIÓN PERSONAL PARA SERVIDORES PÚBLICOS DE LA ESE HUEM</t>
  </si>
  <si>
    <t>8 meses</t>
  </si>
  <si>
    <t xml:space="preserve">Nombre: Diana Sofía Díaz Castro
Cargo: Coordinadora de esterilización
Telefono: 5746888 Extension 1223.
Correo Electronico: esterilizacion@herasmomeoz.gov.co   </t>
  </si>
  <si>
    <t>10 meses</t>
  </si>
  <si>
    <r>
      <t>SUMINISTRO</t>
    </r>
    <r>
      <rPr>
        <sz val="11"/>
        <color indexed="8"/>
        <rFont val="Calibri"/>
        <family val="2"/>
      </rPr>
      <t xml:space="preserve"> DE SISTEMA DE FIJADORES DE FÉMUR, TIBIA, HÚMERO, RADIO; PATELA SET; CERVIX SET, HEMOVAC DE 3.2 y 4.8; CLAVO INTRAMEDULAR HUMERAL; COLLAR DE PHILADELFIA; CORSET DE JEWETT; KIT DE TRACCION CUTANEA; CABESTRILLO PEDIATRICO; CUELLO DE THOMAS UNIVERSAL; KIT DE TRACCION CUTANEA PEDIATRICO; SISTEMA DE CLIP PARA COSTILLA; SISTEMA HUMERO PROXIMAL BLOQUEADO; SISTEMA DE CLAVICULA BLOQUEADO;  PLACA DE PERONE DISTAL; BARRA PECTUS EXCAVATUM PARA LA ESE HUEM                                          </t>
    </r>
  </si>
  <si>
    <r>
      <t>SUMINISTRO</t>
    </r>
    <r>
      <rPr>
        <sz val="11"/>
        <color indexed="8"/>
        <rFont val="Calibri"/>
        <family val="2"/>
      </rPr>
      <t xml:space="preserve"> DE SISTEMA DE 3.5; SISTEMA DE 4.5; FIJADOR DE PELVIS; CLAVOS DE KIRSCHNER DE 0.8, 1.0, 1.2, 1.5, 1.8; CLAVOS DE STEINMAN DE 2.0, 2.5; SISTEMA DE 3.5 BLOQUEADO; SISTEMA DE TIBIA PROXIMAL DE 3. 5 BLOQUEADO; SISTEMA DE PLACA GANCHO DE CLAVÍCULA PARA LA ESE HUEM</t>
    </r>
  </si>
  <si>
    <t>SUMINISTRO DE SISTEMA DE FIJADOR DE TRANSPORTE OSEO E HIBRIDO; SISTEMA CLAVO ELASTICO INTRAMEDULAR; CLAVO RETROGRADO DE FEMUR; SISTEMA CLAVO DE HUMERO MULTIBLOQUEO PROXIMAL PARA LA ESE HUEM</t>
  </si>
  <si>
    <t xml:space="preserve">SUMINISTRO DE SISTEMA AMARRAS DE LUKE; BROCAS DE 2.5-2.7-3.2-3.5-4.5 mm; CLAVO STENMANN ROSCADO DE 2.5 mm; CLAVO STENMANN ROSCADO DE 3.0 mm; CABEZA FEMORAL LIOFILIZADA; LÍNEA BLANDA; SISTEMA DE TIBIA PROXIMAL 4.5; SISTEMA DE TIBIA PROXIMAL 3.5 Y 4.5 ANGULO VARIABLE; SISTEMA DE FEMUR DISTAL; SISTEMA DE TIBIA DISTAL; SISTEMA DE FEMUR PROXIMAL; SISTEMA PLACA DE OSTEOTOMIA; PLACA PEDIATRICA BLOQUEADAS FRACTURAS; PLACA PEDIATRICA 2.7; PLACAS FISIARIAS                 </t>
  </si>
  <si>
    <t>SUMINISTRO DE ACCESORIOS; SUSTITUTOS ÓSEOS; REVISION DE REEMPLAZO DE CADERA; PLACA CABLE; ESPACIADOR DE CADERA Y RODILLA; REEMPLAZO TOTAL DE RODILLA CON Y SIN RETENCION DE LIGAMENTO CRUZADO; CLAVO CEFALOMEDULAR DE FEMUR; CLAVO DE FEMUR EN DINAMICO; SISTEMA DE TIBIA PROXIMAL 3.5 Y 4.5 LATERAL Y MEDIAL BLOQUEADO 4 A 10 ORIFICIOS ANGULO VARIABLE; SISTEMA OLECRANON BLOQUEADO  4 A 12 ORIFICIOS;  SISTEMA DE HUMERO DISTAL; SISTEMA DE PLACA CERVICAL ANTERIOR PARA LA ESE HUEM</t>
  </si>
  <si>
    <t>SUMINISTRO DE MATERIAL DE ARTROSCOPIA DE HOMBRO Y RODILLA PARA LA ESE HUEM</t>
  </si>
  <si>
    <t>SUMINISTRO DE SUSTITUTOS OSEOS; SISTEMA FIJACION ESPINAL TRANSPEDICULAR POLIAXIAL Y TIPO SCHANZ; SISTEMA DE FIJACION OCCIPITO-CERVICAL PARA LA ESE HUEM</t>
  </si>
  <si>
    <t>SUMINISTRO DE MATERIAL DE REEMPLAZO TOTAL DE CADERA; CLAVO MULTIBLOQUEO  PARA TIBIA; SISTEMA CALCANEO BLOQUEADO PARA LA ESE HUEM</t>
  </si>
  <si>
    <t>SUMINISTRO DE SUSTITUTOS OSEOS; KIT DE CRANEOPLASTIA;  SISTEMA PARA  VERTEROPLASTIA; IMPLANTE CORPECTOMIA; SISTEMA DE MAXILOFACIAL; SISTEMA DE MINIFRAGMENTOS DE MANO; SISTEMA DE RADIO DISTAL PARA LA ESE HUEM</t>
  </si>
  <si>
    <t>SUMINISTRO DE MATERIAL DE OSTEOSÍNTESIS DE ORTOPEDIA GENERAL, MATERIALES ESPECIALES, NEUROCIRUGÍA, MAXILOFACIAL, CIRUGÍA DE MANO, LÍNEA BLANDA Y ARTROSCOPIA PARA LA ESE HUEM</t>
  </si>
  <si>
    <t>Mayor Cuantía</t>
  </si>
  <si>
    <t>Mínima Electrónica</t>
  </si>
  <si>
    <t>SUMINISTRO DE MEDICAMENTOS PARA LA ESE HUEM</t>
  </si>
  <si>
    <t xml:space="preserve">Nombre: Elizabeth Camaño Vera
Cargo: Coordinadora administrativa de servicio farmacéutico
Telefono: 5746888 Extension 1015
Correo Electronico: farmacia@herasmomeoz.gov.co   </t>
  </si>
  <si>
    <t>Mayor Cuantía - Electrónica</t>
  </si>
  <si>
    <t>SUMINISTRO DE GASES MEDICINALES PARA LA ESE HUEM</t>
  </si>
  <si>
    <t>Menor Cuantía Electrónica</t>
  </si>
  <si>
    <t>SUMINISTRO DE DISPOSITIVOS MÉDICOS PARA LA ESE HUEM</t>
  </si>
  <si>
    <t xml:space="preserve">12 meses </t>
  </si>
  <si>
    <t>SUMINISTRO DE INSUMOS PARA LA CENTRAL DE MEZCLAS PARA LA ESE HUEM</t>
  </si>
  <si>
    <t>SUMINISTRO DE INSUMOS PARA RADIOLOGÍA E IMÁGENES DIAGNÓSTICAS DE LA ESE HUEM</t>
  </si>
  <si>
    <t>SUMINISTRO DE INSUMOS PARA EL ÁREA DE PATOLOGÍA DE LA ESE HUEM</t>
  </si>
  <si>
    <t xml:space="preserve">Nombre: Nancy Bustos Sosa
Cargo: Coordinadora de laboratorio clínico
Telefono: 5746888 Extension 1182
Correo Electronico: laboratorio@herasmomeoz.gov.co   </t>
  </si>
  <si>
    <t xml:space="preserve">Nombre: Elsie Entrena
Cargo: Coordinadora de banco de sangre
Telefono: 5746888 Extension 1129
Correo Electronico: bancodesangre@herasmomeoz.gov.co   </t>
  </si>
  <si>
    <t>PRESTACIÓN DE SERVICIOS DE REVISORÍA FISCAL PARA LA ESE HUEM</t>
  </si>
  <si>
    <t>PRESTACIÓN DE SERVICIOS JURÍDICOS TANTO EN LOS ASPECTOS GENERALES DEL DERECHO COMO EN LA ESPECIALIZACIÓN DEL DERECHO PÚBLICO Y/O ADMINISTRATIVO, DE ACUERDO CON LAS DISPOSICIONES DE LA NORMATIVIDAD VIGENTE</t>
  </si>
  <si>
    <t>SUMINISTRO DE INSUMOS PARA BANCO DE SANGRE DE LA ESE HUEM</t>
  </si>
  <si>
    <t>SUMINISTRO DE REACTIVOS PARA BANCO DE SANGRE DE LA ESE HUEM</t>
  </si>
  <si>
    <t>SUSCRIPCIÓN DEL SERVICIO DE INFORMACIÓN JURÍDICA A TRAVÉS DE UN PORTAL VIRTUAL DE NOTIFICACIONES JUDICIALES SOBRE LAS ACTUACIONES EN LOS DIFERENTES PROCESOS JUDICIALES DE LOS CUALES HACE PARTE LA ESE HUEM</t>
  </si>
  <si>
    <t>CONTRATO PARA LA PRESTACIÓN DE SERVICIOS ASISTENCIALES Y AMBULATORIOS ESPECIALIZADOS DE INMUNOLOGIA ALERGOLOGIA Y MEDICINA INTERNA</t>
  </si>
  <si>
    <t>PRESTACIÓN DE SERVICIOS ASISTENCIALES PARA EL MANEJO DEL DOLOR AGUDO Y CRONICO</t>
  </si>
  <si>
    <t>PRESTACIÓN DE SERVICIOS MÉDICOS ASISTENCIALES ESPECIALIZADOS DE OTORRINOLARINGOLOGIA PARA LA ESE HUEM</t>
  </si>
  <si>
    <t>PRESTACIÓN DE SERVICIOS ASISTENCIALES AMBULATORIOS Y ESPECIALIZADOS EN DERMATOLOGIA PARA LA ESE HUEM</t>
  </si>
  <si>
    <t>CONTRATACIÓN PARA LA PRESTACIÓN DE SERVICIOS MÉDICOS ASISTENCIALES ESPECIALIZADOS DE CIRUGÍA DE TÓRAX PARA LA ESE HUEM</t>
  </si>
  <si>
    <t>PRESTACIÓN DE SERVICIOS MÉDICOS ASISTENCIALES ESPECIALIZADOS EN CIRUGIA PLASTICA</t>
  </si>
  <si>
    <t>PRESTACIÓN DE SERVICIOS ASISTENCIALES Y AMBULATORIOS ESPECIALIZADOS DE MASTOLOGIA</t>
  </si>
  <si>
    <t>PRESTACIÓN DE SERVICIOS ASISTENCIALES Y AMBULATORIOS ESPECIALIZADOS EN CIRUGÍA PEDIATRICA</t>
  </si>
  <si>
    <t>PRESTACIÓN DE SERVICIOS ASISTENCIALES Y AMBULATORIOS ESPECIALIZADOS DE CARDIOLOGIA PEDIÁTRICA Y TOMA DE ECOCARDIOGRAMAS PARA LA ESE HUEM</t>
  </si>
  <si>
    <t>PRESTACIÓN DE SERVICIOS ASISTENCIALES Y AMBULATORIOS ESPECIALIZADOS DE PERINATOLOGIA</t>
  </si>
  <si>
    <t>PRESTACIÓN DE SERVICIOS ASISTENCIALES Y AMBULATORIOS ESPECIALIZADOS DE CARDIOLOGIA PEDIÁTRICA Y TOMA DE ECOCARDIOGRAMAS</t>
  </si>
  <si>
    <t>PRESTACIÓN DE SERVICIOS MÉDICOS ASISTENCIALES ESPECIALIZADOS DE OTORRINOLARINGOLOGIA</t>
  </si>
  <si>
    <t>PRESTACIÓN DE SERVICIOS MÉDICOS ASISTENCIALES Y AMBULATORIOS ESPECIALIZADOS DE CARDIOLOGIA PEDIÁTRICA Y TOMA DE ECOCARDIOGRAMAS</t>
  </si>
  <si>
    <t>PRESTACIÓN DE SERVICIOS ASISTENCIALES Y AMBULATORIOS ESPECIALIZADOS DE OFTALMOLÓGIA PARA LA ESE HUEM</t>
  </si>
  <si>
    <t>PRESTACIÓN DE SERVICIOS MÉDICOS ASISTENCIALES ESPECIALIZADOS DE CIRUGIA PLASTICA</t>
  </si>
  <si>
    <t>PRESTACIÓN DE SERVICIOS MÉDICOS ASISTENCIALES Y AMBULATORIOS ESPECIALIZADOS DE CIRUGIA PLASTICA</t>
  </si>
  <si>
    <t>PRESTACIÓN DE SERVICIOS MÉDICOS ASISTENCIALES ESPECIALIZADOS DE ENDOCRINOLOGIA PARA LA ESE HUEM</t>
  </si>
  <si>
    <t>PRESTACIÓN DE SERVICIOS MÉDICOS ASISTENCIALES ESPECIALIZADOS DE DIAGNOSTICO NO INVASIVO EN CARDIOLOGIA</t>
  </si>
  <si>
    <t>PRESTACIÓN DE SERVICIOS ASISTENCIALES Y AMBULATORIOS ESPECIALIZADOS DE DERMATOLOGIA PARA LA ESE HUEM</t>
  </si>
  <si>
    <t>PRESTACIÓN DE SERVICIOS ASISTENCIALES Y AMBULATORIOS ESPECIALIZADOS DE DERMATOLOGIA</t>
  </si>
  <si>
    <t>PRESTACIÓN DE SERVICIOS ASISTENCIALES Y AMBULATORIOS ESPECIALIZADOS DE UROLOGIA</t>
  </si>
  <si>
    <t>PRESTACIÓN DE SERVICIOS MÉDICOS ASISTENCIALES ESPECIALIZADOS DE ANESTESIOLOGIA</t>
  </si>
  <si>
    <t>PRESTACIÓN DE SERVICIOS MÉDICOS ASISTENCIALES ESPECIALIZADOS DE GINECOLOGIA ONCOLOGICA</t>
  </si>
  <si>
    <t>PRESTACIÓN DE SERVICIO ASISTENCIALES Y AMBULATORIOS ESPECIALIZADOS DE NEUROLOGIA</t>
  </si>
  <si>
    <t>PRESTACIÓN DE SERVICIOS ASISTENCIALES Y AMBULATORIOS ESPECIALIZADOS DE NEUROCIRUGIA</t>
  </si>
  <si>
    <t>PRESTACIÓN DE SERVICIO ASISTENCIALES ESPECIALIZADOS DE ORTOPEDIA Y TRAUMATOLOGIA</t>
  </si>
  <si>
    <t>PRESTACIÓN DE SERVICIOS DE SALUD EN LA MODALIDAD DE TELE MEDICINA PARA LOS SERVICIOS DE TELE CONSULTA SINCRÓNICA Y ASICRONICA, HOLTER, MAPA, ELECTROCARDIOGRAMA Y ESPIROMETRIA, DE FORMA VIRTUAL PARA LA ESE HUEM</t>
  </si>
  <si>
    <t>PRESTACIÓN DE SERVICIOS MEDICOS ASISTENCIALES ESPECIALIZADOS DE ANESTESIA Y REANIMACION</t>
  </si>
  <si>
    <t>CONTRATACIÓN DE SERVICIOS ASISTENCIALES ESPECIALIZADOS DE BACTERIOLOGÍA Y BANCO DE SANGRE</t>
  </si>
  <si>
    <t>CONTRATACIÓN DE SERVICIOS MÉDICOS ASISTENCIALES ESPECIALIZADOS DE CIRUGÍA MAXILOFACIAL</t>
  </si>
  <si>
    <t>SERVICIOS ASITENCIALES DE AUXILIARES DE ENFERMERIA PARA LOS SERVICIOS DE HOSPITALIZACION: TODOS SERVICIOS AMBULATORIOS (URGENCIA Y CONSULTA EXTERNA DE ADULTOS Y NIÑOS) SERVICIOS QUIRURGICOS (QUIROFANO SALA DE PARTOS, SALA DE RECUPERACIÓN Y CENTRAL DE ESTERILIZACIÓN), EPIDEMIOLOGIA Y REMPLAZO VACUNACIONES, PENSIONES, INCAPACIDADES Y OTROS RELACIONADOS</t>
  </si>
  <si>
    <t>CONTRATACIÓN DE PRESTACIÓN DE SERVICIOS MÉDICOS ASISTENCIALES ESPECIALIZADOS DE CIRUGÍA GENERAL</t>
  </si>
  <si>
    <t>CONTRATACIÓN DE SERVICIOS MEDICOS ASISTENCIALES ESPECIALIZADOS</t>
  </si>
  <si>
    <t>PRESTACIÓN DE SERVICIOS ASISTENCIALES EN NUTRICIÓN, CITOHISTOTECNOLOGIA, QUÍMICOS FARMACEUTAS, REGENTES EN FARMACIA, PSICOLOGÍA ESPECIALIZADA, PROGRAMA MADRE CANGURO – IAMI, AUXILIARES DE FARMACIA, AUXILIAR DE PATOLOGÍA, AUXILIAR DE REHABILITACIÓN, AUXILIARES DE LABORATORIO Y BANCO DE SANGRE, TERAPIA FÍSICA Y RESPIRATORIA Y TECNOLOGOS EN RADIOTERAPIA, INSTRUMENTACION QUIRURGICA DE LA ESE HUEM</t>
  </si>
  <si>
    <t>CONTRATACIÓN DE SERVICIOS ASISTENCIALES DE MEDICINA GENERAL, PARA LOS SIGUIENTES SERVICIOS:  TODOS LOS SERVICIOS DE HOSPITALIZACIÓN, SERVICIOS  AMBULATORIOS Y TELEMEDICINA (URGENCIAS ADULTO Y PEDIATRIA Y CONSUTA PRIORITARIA), SERVICIOS QUIRÚRGICOS (QUIRÓFANOS, SALA DE PARTOS Y SALA DE RECUPERACIÓN), Y OTROS SERVICIOS RELACIONADOS CON LA ATENCION DE MEDICINA GENERAL</t>
  </si>
  <si>
    <t>PRESTACIÓN DE SERVICIOS ASISTENCIALES DE ENFERMERÍA PARA LOS SERVICIOS DE HOSPITALIZACIÓN: TODOS, SERVICIOS: AMBULATORIOS (URGENCIAS Y CONSULTA 'EXTERNA DE ADULTOS Y NIÑOS), SERVICIOS QUIRÚRGICOS: (QUIRÓGRAFOS, SALA DE PARTOS, SALA DE ' RECUPERACIÓN Y CENTRAL DE ESTERILIZACIÓN), EPIDEMIOLOGÍA Y REEMPLAZOS VACACIONES; PENSIONES, INCAPACIDADES Y OTROS RELACIONADOS</t>
  </si>
  <si>
    <t>81111811
81112205</t>
  </si>
  <si>
    <t>72101508
72153501
76111501
76111504</t>
  </si>
  <si>
    <t>72101506
72154010</t>
  </si>
  <si>
    <t>70111703
70111712</t>
  </si>
  <si>
    <t>78181501
78181507</t>
  </si>
  <si>
    <t>60121412
24102010
30171703
30171705
30171706
30171707
72153002
73121802</t>
  </si>
  <si>
    <t>53101502
53101602
53103001
53101504
53101604
53102710
53102707</t>
  </si>
  <si>
    <t>73121601
73151803
73181016</t>
  </si>
  <si>
    <t>111604
30162204
73181014</t>
  </si>
  <si>
    <t>60121007
82121502</t>
  </si>
  <si>
    <t>47131803
42281604
48101818</t>
  </si>
  <si>
    <t>43191511
43211503
43211507
43211701
43211711
43212108
43212110
43212115
45111616
46171610</t>
  </si>
  <si>
    <t>45111704
45121516
45121602
52161502
52161520</t>
  </si>
  <si>
    <t>56101710
42201709</t>
  </si>
  <si>
    <t>26111704
39121011</t>
  </si>
  <si>
    <t>43201827
32101602
43202005
43211708</t>
  </si>
  <si>
    <t>42321500
42321700
42321800
42321600
42321900
42322000</t>
  </si>
  <si>
    <t>42321500
42321700</t>
  </si>
  <si>
    <t>COMPRA DE VESTUARIO DE LABOR (DOTACION 2020) PARA SERVIDORES PUBLICOS DE LA ESE HOSPITAL UNIVERSITARIO ERASMO MEOZ</t>
  </si>
  <si>
    <t xml:space="preserve">72101511
</t>
  </si>
  <si>
    <t>SUMINISTRO DE COMBUSTIBLE PARA LAS CALDERAS, VEHÍCULOS Y PLANTA ELÉCTRICA DE LA ESE HOSPITAL UNIVERSITARIO ERASMO MEOZ</t>
  </si>
  <si>
    <t>SUMINISTRO DE REACTIVOS DE INMUNOLOGÍA-HEMATOLOGÍA CON APOYO TECNOLÓGICO Y MATRIALES E INSUMOS VARIOS PARA EL LABORATORIO CLÍNICO DE LA ESE HUEM</t>
  </si>
  <si>
    <t>SUMINISTRO DE REACTIVOS, MATERIALES E INSUMOS VARIOS PARA EL LABORATORIO CLÍNICO DE LA ESE HUEM</t>
  </si>
  <si>
    <t>11162113
31162000</t>
  </si>
  <si>
    <t>Calibración de equipos medicos de la E.S.E. Hospital Universitario Erasmo Meoz</t>
  </si>
  <si>
    <t>Mantenimiento preventivo y correctivo de equipos de imágenes diagnosticas Toshiba</t>
  </si>
  <si>
    <t xml:space="preserve">Mantenimiento preventivo y correctivo de Equipos especializados de patología </t>
  </si>
  <si>
    <t>MANTENIMIENTO PREVENTIVO Y VALIDACIÓN PARA LAS CABINAS DE SEGURIDAD BIOLOGICA</t>
  </si>
  <si>
    <t>Mantenimiento preventivo y correctivo de la torre de laparoscopia marca Pentax</t>
  </si>
  <si>
    <t>Mantenimiento preventivo y correctivo de la torre de laparoscopia marca Fujinon</t>
  </si>
  <si>
    <t>Compra de equipos para el servicio de endoscopia</t>
  </si>
  <si>
    <t>Compra de equipos para el servicio de imágenes diagnosticas</t>
  </si>
  <si>
    <t xml:space="preserve">Compra de equipos para el servicio quirurgico </t>
  </si>
  <si>
    <t>Compra de equipos para el servicio de rehabilitación</t>
  </si>
  <si>
    <t>Compra de equipos para el servicio de gineco- obstetricia</t>
  </si>
  <si>
    <t>Compra de equipos médicos de soporte para los diferentes servicios asistenciales</t>
  </si>
  <si>
    <t>Compra de elementos para las unidades hospitalarias</t>
  </si>
  <si>
    <t>Compra de equipos para el laboratorio clinico, banco de sangre, banco de leche humana y patología</t>
  </si>
  <si>
    <t>42295103
42295007</t>
  </si>
  <si>
    <t>42201800
42201801</t>
  </si>
  <si>
    <t>42295104
42290000
42295105
42291606
42295122
42272204</t>
  </si>
  <si>
    <t>42192201
42192201
42211502
42211502</t>
  </si>
  <si>
    <t>42182003
42201702
42295103</t>
  </si>
  <si>
    <t>42142403
42182802
42182805
42182005</t>
  </si>
  <si>
    <t>41113005
41103914
41111729
41103010</t>
  </si>
  <si>
    <t>Noviembre</t>
  </si>
  <si>
    <t>Julio</t>
  </si>
  <si>
    <t>Mayo</t>
  </si>
  <si>
    <t>Octubre</t>
  </si>
  <si>
    <t>4 meses</t>
  </si>
  <si>
    <t>Contratación Electrónica</t>
  </si>
  <si>
    <t xml:space="preserve">Nombre: Clara Cuadros Castillo
Cargo: Asesora de Planeación y Calidad
Telefono: 5746888 Extension 1156.
Correo Electronico: planeación@herasmomeoz.gov.co   </t>
  </si>
  <si>
    <t xml:space="preserve">Nombre: José Luis Mora Velandia
Cargo: Líder de Recursos Físicos
Telefono: 5746888 Extension 1164.
Correo Electronico: planeación@herasmomeoz.gov.co   </t>
  </si>
  <si>
    <t xml:space="preserve">Nombre: Soraya Tatiana Cáceres Santos
Cargo: Subgerente Administrativa
Telefono: 5746888 Extension 1119
Correo Electronico: subgerencia@herasmomeoz.gov.co   </t>
  </si>
  <si>
    <t xml:space="preserve">Nombre: Esperanza Moncada
Cargo: Coordinadora de Nutrición y Dietética
Telefono: 5746888 Extension 1194.
Correo Electronico: nutricion@herasmomeoz.gov.co   </t>
  </si>
  <si>
    <t xml:space="preserve">Nombre: Camila Yañez Mondragón
Cargo: Coordinadora Ing Biomedica
Telefono: 5746888 Extension 1187.
Correo Electronico: ibio@herasmomeoz.gov.co   </t>
  </si>
  <si>
    <t xml:space="preserve">Mayor Cuantía </t>
  </si>
  <si>
    <t>50000000
50110000
50130000                                     50120000                                            50131700                             50150000                            50160000                                        50180000                         50190000                           50200000                      50220000                        50300000                          50320000                          50400000
50170000</t>
  </si>
  <si>
    <t>50000000
50110000                                     50120000
50130000                                            50131700                             50150000                            50160000
50170000                                          50180000                         50190000                           50200000                      50220000                        50300000                          50320000                          50400000</t>
  </si>
  <si>
    <t>50000000
50110000                                     50120000                                            50131700
50130000                             50150000                            50160000                                          50180000                         50190000                           50200000                      50220000                        50300000                          50320000                          50400000
50170000</t>
  </si>
  <si>
    <t>50000000
50110000                                    50120000
50130000
50170000                                            50131700                             50150000                            50160000                                          50180000                         50190000                           50200000                      50220000                        50300000                          50320000                          50400000</t>
  </si>
  <si>
    <t>50000000
50110000                                     50120000
50130000                                            50131700
50170000                             50150000                            50160000                                          50180000                         50190000                           50200000                      50220000                        50300000                          50320000                          50400000</t>
  </si>
  <si>
    <t>DISEÑOS COMPLEMENTARIOS PARA EL ÁREA ADMINISTRATRIVA DE LA ESE HUEM</t>
  </si>
  <si>
    <t>DISEÑOS COMPLEMENTARIOS PARA EL AUDITORIO DE LA ESE HUEM</t>
  </si>
  <si>
    <t>DISEÑOS COMPLEMENTARIOS PARA IMÁGENES DIAGNÓSTICAS DE LA ESE HUEM</t>
  </si>
  <si>
    <t>DISEÑOS COMPLEMENTARIOS PARA MEDICINA NUCLEAR PARA LA ESE HUEM</t>
  </si>
  <si>
    <t>DISEÑOS PARA CAFETERÍA PARA LA ESE HUEM</t>
  </si>
  <si>
    <t>DISEÑOS PARA PARQUEADERO PARA LA ESE HUEM</t>
  </si>
  <si>
    <t>VISITA DE ACREDITACIÓN ICONTEC PARA LA ESE HUEM</t>
  </si>
  <si>
    <t>PUBLICIDAD INTERNA PARA ACTIVIDADES INSTITUCIONALES</t>
  </si>
  <si>
    <t>16180000
92120000</t>
  </si>
  <si>
    <t>CONTRATAR EL PLAN DE SEGUROS GENERALES DE LA ENTIDAD CONFORME LOS SIGUIENTES RAMOS, MULTIRIESGO (INCENDIO, ROTURA DE MAQUINARIA, SUSTRACCION, CORRIENTE DEBIL, RC GENERAL) AUTOMOVILES, RESPONSABILIDAD CIVIL RC, SERVIDORES PUBLICOS, MANEJO GLOBAL, RC CLINICAS Y HOSPITALES</t>
  </si>
  <si>
    <t>COMPRA DE EQUIPOS DE LAVANDERÍA PARA LA ESE HUEM</t>
  </si>
  <si>
    <t>COMPRA DE EQUIPOS DE AIRE ACONDICIONADO</t>
  </si>
  <si>
    <t xml:space="preserve">MANTENIMIENTO DE ZONAS VERDES Y JARDINES DE LA ESE HUEM </t>
  </si>
  <si>
    <t>PRESTACIÓN DE SERVICIOS PROFESIONALES PARA PREPARACIÓN DE NUTRICIONALES PARENTERALES, ADECUACION Y AJUSTE DE CONCENTRACIONES DE DOSIS DE MEDICAMENTOS ONCOLOGICOS Y NO ONCOLOGICOS Y REEMPAQUE DE MEDICAMENTOS COMO BACKUP PARA LA ATENCIÓN DE PACIENTES HOSPITALIZADOS</t>
  </si>
  <si>
    <t>SUMINISTRO DE DETERGENTES, JABONES Y DESINFECTANTES DE SUPERFICIES, AMBIENTES, UTENSILIOS, EQUIPOS Y ALIMENTOS PARA LA ESE HOSPITAL UNIVERSITARIO ERASMO MEOZ</t>
  </si>
  <si>
    <t xml:space="preserve">SUMINISTRO DE DETERGENTES Y DESINFECTANTES DE USO HOSPITALARIO </t>
  </si>
  <si>
    <t>53102710
46191603
46191601
80111603 
42172001
 60131105
39111610</t>
  </si>
  <si>
    <t xml:space="preserve">Nombre: Pilar Medina
Cargo: Líder de servicios quirúrgicos
Telefono: 5746888 Extension 1204.
Correo Electronico: quirofanos@herasmomeoz.gov.co   </t>
  </si>
  <si>
    <t>PRESTAR LOS SERVICIOS DE ANALISIS Y LECTURAS DE MUESTRA HISTOPATOLOGICAS, DE MEDULA OSEA O SANGRES PERIFERICA OBTENIDAS DE LOS PACIENTES CON PATOLOGIA ONCOLOGICA O SOSPECHA DE LA MISMA</t>
  </si>
  <si>
    <t xml:space="preserve">Nombre: Marco Antonio Navarro Palacios.
Cargo: Lider de Gestion y Desarrollo de Talento Humano.
Telefono: 5746888 Extension 1168.
Correo Electronico: talentohum@herasmomeoz.gov.co   </t>
  </si>
  <si>
    <t xml:space="preserve">Nombre: Andrés Eloy Galvis Jaimes
Cargo:Subgerente de Salud
Telefono: 5746888 Extension 1121.
Correo Electronico: subsalud@herasmomeoz.gov.co   </t>
  </si>
  <si>
    <t>COMPRA DE COLCHONES Y COLCHONETAS PARA LA E.S.E. HOSPITAL UNIVERSITARIO ERASMO MEOZ</t>
  </si>
  <si>
    <t>COMPRA DE TELA NO TEJIDA PARA LA E.S.E. HOSPITAL UNIVERSITARIO ERASMO MEOZ</t>
  </si>
  <si>
    <t>COMPRA DE TELAS PARA LA ELABORACIÓN DE INDUMENTARIA DE LOS SERVICIOS DE LA E.S.E. HOSPITAL UNIVERSITARIO ERASMO MEOZ</t>
  </si>
  <si>
    <t>11161700
11162000
11162100</t>
  </si>
  <si>
    <r>
      <t>RECARGA, MANTENIMIENTO Y</t>
    </r>
    <r>
      <rPr>
        <sz val="11"/>
        <rFont val="Calibri"/>
        <family val="2"/>
      </rPr>
      <t xml:space="preserve"> COMPRA</t>
    </r>
    <r>
      <rPr>
        <sz val="11"/>
        <rFont val="Calibri"/>
        <family val="2"/>
        <scheme val="minor"/>
      </rPr>
      <t xml:space="preserve"> DE EXTINTORES PARA LAS DIFERENTES ÁREAS DEL HUEM</t>
    </r>
  </si>
  <si>
    <t>6 meses</t>
  </si>
  <si>
    <t>MANTENIMIENTOS PREVENTIVOS Y CORRECTIVOS DE LOS VEHICULOS DE PLACAS OWN-275, OWN-298, OWN-299 Y OES-025 Y SUMINISTRO DE ACEITES PARA EL ÁREA DE MANTENIMIENTO DE LA ESE HUEM</t>
  </si>
  <si>
    <t>SUMINISTRO DE MATERIALES, INSTALACIÓN Y MANTENIMIENTO DE LA RED DE GASES MEDICINALES DE LA ESE HUEM</t>
  </si>
  <si>
    <t>DIFUSIÓN REGIONAL DEL INFORME DE GESTION DE LA ESE HOSPITAL UNIVERSITARIO ERASMO MEOZ</t>
  </si>
  <si>
    <t>15 días</t>
  </si>
  <si>
    <t>COMPRA DE ETIQUETAS DE TRANSFERENCIA TERMICA Y CINTAS PARA DIFERENTES SERVICIOS DE LA ESE HOSPITAL UNIVERSITARIO ERASMO MEOZ</t>
  </si>
  <si>
    <t>SERVICIO DE MANTENIMIENTO PREVENTIVO PARA LA PLANTA ELÉCTRICA DE EMERGENCIA MARCA ENERMAX, MODELO GDC 500SS DE LA ESE HOSPITAL UNIVERSITARIO ERASMO MEOZ</t>
  </si>
  <si>
    <t>MANTENIMIENTO PREVENTIVO Y CORRECTIVO DE LAS PLANTAS DE OZONO DE LA ESE HOSPITAL UNIVERSITARIO ERASMO MEOZ</t>
  </si>
  <si>
    <t>44101708
47101541</t>
  </si>
  <si>
    <t>42201800
42201801
42295104
42290000
42295105
42291606
42295122
42272204</t>
  </si>
  <si>
    <t>ADQUISICION DE DOTACION PARA LA SEDE DE CONTINGENCIA DE LA ESE HUEM (SEDE DOS)</t>
  </si>
  <si>
    <t>FORMATO PLAN ANUAL DE ADQUISICIONES</t>
  </si>
  <si>
    <t>Valor total estimado (Mes)</t>
  </si>
  <si>
    <t>CONTRATACIÓN PARA LA GESTIÓN INTEGRAL DE INGENIERÍA CLÍNICA DE LA ESE HOSPITAL UNIVERSITARIO ERASMO MEOZ; CUYO ALCANCE COMPRENDE:  LA ADMINISTRACIÓN EFICIENTE DE LAS ACTIVIDADES DE  MANTENIMIENTO PREVENTIVO, MANTENIMIENTO CORRECTIVO Y SOPORTE TÉCNICO DE HARDWARE, SOFTWARE, EQUIPOS BIOMÉDICOS Y RED DE DATOS QUE GARANTICE UN ÓPTIMO APOYO A LOS PROCESOS INSTITUCIONALES</t>
  </si>
  <si>
    <t>PRESTACIÓN DE SERVICIO DE MANTENIMIENTO, ACTUALIZACIÓN Y SOPORTE DE LAS BASES DE DATOS DE LAS PLATAFORMAS DE GESTIÓN DE COMPRAS ELECTRÓNICA PARA LA ESE HUEM</t>
  </si>
  <si>
    <t xml:space="preserve">CONTRATACIÓN DEL SUBPROCESO DE FACTURACIÓN, CARTERA Y CUENTAS MÉDICAS PARA LA ESE HOSPITAL UNIVERSITARIO ERASMO MEOZ   </t>
  </si>
  <si>
    <t>PRESTACIÓN DEL SERVICIO DE VIGILANCIA PRIVADA PARA LAS INSTALACIONES FÍSICAS, VALORES, BIENES Y TERCEROS DE LA ESE HOSPITAL UNIVERSITARIO ERASMO MEOZ</t>
  </si>
  <si>
    <t>CONTRATACION DEL SERVICIO DE APOYO OPERATIVO A MANTENIMIENTO HOSPITALARIO PARA LA ESE HUEM</t>
  </si>
  <si>
    <t xml:space="preserve">PRESTACIÓN DE SERVICIOS JURÍDICOS TANTO EN LOS ASPECTOS GENERALES DEL DERECHO COMO EN LA ESPECIALIDAD DEL DERECHO LABORAL Y LAS RELACIONES INSTITUCIONALES, CUYO ALCANCE ESTARÁ DETERMINADO POR EL CAMPO OBLIGACIONAL CONTRACTUAL DE ACUERDO CON LAS DISPOSICIONES DE LA NORMATIVIDAD VIGENTE </t>
  </si>
  <si>
    <t xml:space="preserve">SERVICIO DE MENSAJERÍA CON CORREO CERTIFICADO PARA LA ESE HUEM </t>
  </si>
  <si>
    <t>PRESTACIÓN DEL SERVICIO DE ASEO, DESINFECCIÓN Y CONSERVACIÓN EN LAS INSTALACIONES Y ESPACIOS DE LA ESE HOSPITAL UNIVERSITARIO ERASMO MEOZ</t>
  </si>
  <si>
    <t>CONTRATACIÓN DEL SERVICIO DE APOYO OPERATIVO EN EL NIVEL AUXILIAR, TÉCNICO, PROFESIONAL Y PROFESIONAL ESPECIALIZADO PARA LA EJECUCIÓN DE LOS PROCESOS ESTRATÉGICOS, MISIONALES, DE APOYO Y DE EVALUACIÓN PARA LA ESE HUEM</t>
  </si>
  <si>
    <t xml:space="preserve">CONTRATO DE ARRENDAMIENTO DESTINADO A BODEGA TRANSITORIA DE DOCUMENTOS DE LA E.S.E. H.U.E.M. </t>
  </si>
  <si>
    <t>PRESTACIÓN DEL SERVICIO DE GESTIÓN INTEGRAL EXTERNA (RECOLECCIÓN, TRANSPORTE, ALMACENAMIENTO, TRATAMIENTO Y DISPOSICIÓN FINAL) DE LOS RESIDUOS HOSPITALARIOS – SIMILARES Y RESIDUOS PELIGROSOS EN CUMPLIMIENTO DE LA NORMATIVIDAD AMBIENTAL VIGENTE</t>
  </si>
  <si>
    <t>CALIFICACIÓN DE INSTALACIÓN DE OPERACIÓN Y DE DESEMPEÑO DE EQUIPOS DE LA CENTRAL DE MEZCLAS DE LA ESE HUEM</t>
  </si>
  <si>
    <t>PRESTACIÓN DE SERVICIO PARA LA ELABORACIÓN DE LAS TABLAS DE VALORACIÓN DOCUMENTAL (TVD) DE LA ESE HUEM</t>
  </si>
  <si>
    <t xml:space="preserve">COMPRA DE LICENCIAS ADOBE CREATIVE CC PARA LA ESE HOSPITAL UNIVERSITARIO ERASMO MEOZ </t>
  </si>
  <si>
    <t>CONSULTORÍA, ASESORÍA Y ACOMPAÑAMIENTO TÉCNICO EN EL PROCESO DE PRESENTACIÓN Y ATENCIÓN DE VISITA DE ACREDITACIÓN EN SALUD MÍNIMO CONDICIONADA DEL HOSPITAL UNIVERSITARIO ERASMO MEOZ</t>
  </si>
  <si>
    <t>CONTRATACIÓN DE SERVICIOS MÉDICOS ASISTENCIALES ESPECIALIZADOS DE RADIOLOGÍA CON ENTRENAMIENTO CERTIFICADO EN RADIOLOGIA INTERVENCIONISTA DE LA ESE HUEM</t>
  </si>
  <si>
    <t>SERVICIO DE MANTENIMIENTO PREVENTIVO Y CORRECTIVO DE LOS AIRES ACONDICIONADOS DE LA ESE HOSPITAL UNIVERSITARIO ERASMO MEOZ</t>
  </si>
  <si>
    <t>CONTROL DE VECTORES Y ROEDORES PARA LA ESE HOSPITAL UNIVERSITARIO ERASMO MEOZ</t>
  </si>
  <si>
    <t>COMPRA DE UTENSILIOS DE COCINA, MENAJE Y VAJILLA PARA EL SERVICIO DE ALIMENTACIÓN DE LA ESE HUEM</t>
  </si>
  <si>
    <t xml:space="preserve">MANTENIMIENTO PREVENTIVO Y CORRECTIVO PARA EQUIPOS DE ENDOSCOPIA PENTAX </t>
  </si>
  <si>
    <t>Suministro de cárnicos grupo 1: pollo y derivados y grupo 2: res, cerdo y pescado para la E.S.E Hospital Universitario Erasmo Meoz.</t>
  </si>
  <si>
    <t>SUMINISTRO DE MATERIALES E INSTALACIÓN PARA EL REEMPLAZO DE TUBERÍA HIDRÁULICA Y SANITARIA DE LA TORRE A Y BUITRÓN PRINCIPAL DE LA ESE HUEM</t>
  </si>
  <si>
    <t xml:space="preserve">DISEÑOS PARA EL PROYECTO DE REMODELACIÓN Y AMPLIACIÓN DEL ÁREA DE CONSULTA EXTERNA EN LA E.S.E. HOSPITAL UNIVERSITARIO ERASMO MEOZ </t>
  </si>
  <si>
    <t>48101901
48101800</t>
  </si>
  <si>
    <t xml:space="preserve">MANTENIMIENTO PREVENTIVO Y CORRECTIVO DE LA IMPERMEABILIZACIÓN DE LAS PLACAS DE LA E.S.E. HOSPITAL UNIVERSITARIO ERASMO MEOZ </t>
  </si>
  <si>
    <t>CONTRATAR LOS SERVICIOS ESPECIALIZADOS DE PERITAJE EN DIFERENTES RAMAS DE LA MEDICINA, PARA ANALIZAR LA PRESTACIÓN DEL SERVICIO DE SALUD POR PARTE DE LA ENTIDAD DE CONFORMIDAD CON LAS GUÍAS Y/O PROTOCOLOS RELACIONADOS CON LA PATOLOGÍA REFERENCIADA EN LA HISTORIA CLÍNICA Y EN LAS PRETENSIONES DEMANDADAS A LA ESE HUEM</t>
  </si>
  <si>
    <t xml:space="preserve">11 meses </t>
  </si>
  <si>
    <t>5 meses</t>
  </si>
  <si>
    <t xml:space="preserve">4 meses </t>
  </si>
  <si>
    <t>REFORZAMIENTO ESTRUCTURAL Y REMODELACIÓN DEL SERVICIO DE SALA DE PARTOS EN LA E.S.E. HOSPITAL UNIVERSITARIO ERASMO MEOZ. SISTEMA DE PRECIOS UNITARIOS SIN REAJUSTE DE PRECIOS</t>
  </si>
  <si>
    <t>REMODELACIÓN Y AMPLIACIÓN DE QUIRÓFANOS EN LA E.S.E. HOSPITAL UNIVERSITARIO ERASMO MEOZ. SISTEMA DE PRECIOS UNITARIOS SIN REAJUSTE DE PRECIOS</t>
  </si>
  <si>
    <t>7 meses</t>
  </si>
  <si>
    <t xml:space="preserve">2 meses </t>
  </si>
  <si>
    <t>INTERVENTORIA TÉCNICA, ADMINISTRATIVA Y FINANCIERA PARA EL CONTRATO DE REFORZAMIENTO ESTRUCTURAL Y REMODELACIÓN DEL SERVICIO DE SALA DE PARTOS EN LA E.S.E. HOSPITAL UNIVERSITARIO ERASMO MEOZ. SISTEMA DE PRECIOS UNITARIOS SIN REAJUSTE DE PRECIOS</t>
  </si>
  <si>
    <t>INTERVENTORIA TÉCNICA, ADMINISTRATIVA Y FINANCIERA PARA EL CONTRATO DE REMODELACIÓN Y AMPLIACIÓN DE QUIRÓFANOS EN LA E.S.E. HOSPITAL UNIVERSITARIO ERASMO MEOZ. SISTEMA DE PRECIOS UNITARIOS SIN REAJUSTE DE PRECIOS</t>
  </si>
  <si>
    <t>N.A.</t>
  </si>
  <si>
    <t>PRESTACIÓN DE SERVICIOS MEDICOS ASISTENCIALES Y AMBULATORIOS ESPECIALIZADOS DE CIRUGIA VASCULAR PARA LA E.S.E HUEM</t>
  </si>
  <si>
    <t xml:space="preserve">PRESTACIÓN DE SERVICIOS MEDICOS ASISTENCIALES Y AMBULATORIOS DE OFTALMOLOGIA CON ENTRENAMIENTO CERTIFICADO EN CIRUGIA PLASTICA OCULAR PARA LA E.S.E HUEM
</t>
  </si>
  <si>
    <t>CONTRATACIÓN DE SERVICIOS MÉDICOS ASISTENCIALES ESPECIALIZADOS DE IMAGENOLOGIA Y  RADIOLOGÍA  DE LA ESE HUEM</t>
  </si>
  <si>
    <t xml:space="preserve">PRESTACIÓN DE SERVICIOS MÉDICOS ASISTENCIALES ESPECIALIZADOS DE CIRUGÍA DE LA MANO, PARALISIS FACIAL Y NERVIO PERIFERICO PARA LA E.S.E HUEM
</t>
  </si>
  <si>
    <t>CONTRATACIÓN PARA LA PRESTACION DE SERVICIOS DE AUDITORIA MEDICA CONCURRENTE Y DE CALIDAD PARA LA E.S.E HUEM</t>
  </si>
  <si>
    <t>Mínima Cuantía - contratación electrónica</t>
  </si>
  <si>
    <t>MANTENIMIENTO PREVENTIVO CORRECTIVO PARA EL DIGITALIZADOR DE IMÁGENES AGFA</t>
  </si>
  <si>
    <t>INTERVENTORIA TÉCNICA, ADMINISTRATIVA Y FINANCIERA PARA EL CONTRATO DE SUMINISTRO DE MATERIALES E INSTALACIÓN PARA EL REEMPLAZO DE TUBERÍA HIDRÁULICA Y SANITARIA DE LA TORRE A Y BUITRÓN PRINCIPAL DE LA ESE HUEM</t>
  </si>
  <si>
    <t>PRESTACIÓN DE SERVICIOS MEDICOS ASISTENCIALES Y AMBULATORIOS ESPECIALIZADOS DE OFTALMOLOGIA CON ENTRENAMIENTO CERTIFICADO EN RETINA PARA LA E.S.E HUEM</t>
  </si>
  <si>
    <t>PRESTACION DE SERVICIOS PROFESIONALES PARA REPRESENTAR EN VIA ADMINISTRATIVA Y/O POR VIA JUDICIAL ANTE LA JURISDICCION DE LO CONTENCIOSO ADMINISTRATIVO A LA ESE HOSPITAL UNIVERSITARIO ERASMO MEOZ EN ASUNTOS TRIBUTARIOS</t>
  </si>
  <si>
    <t>SERVICIO DE MANTENIMIENTO CORRECTIVO (REPARACION) DE PLANTA ELECTRICA DE LA ESE HUEM</t>
  </si>
  <si>
    <t>Minima cuantia</t>
  </si>
  <si>
    <t>CONTRATO DE ARRENDAMIENTO DE ESPACIOS CLÍNICOS PARA RESPONDER A LA CONTINGENCIA DEL ALTO VOLUMEN DE ATENCIÓN DE LOS SERVICIOS HOSPITALARIOS ESPECIALMENTE DE ATENCIÓN DE URGENCIAS DE LA ESE HUEM EN LA ETAPA PRE-OPERATIVA, PARA LA DOTACIÓN E INSTALACIÓN DE EQUIPOS, MUEBLES Y DEMÁS ELEMENTOS REQUERIDOS PARA LA PUESTA EN FUNCIONAMIENTO DEL SERVICIO ASISTENCIAL</t>
  </si>
  <si>
    <t>40 días</t>
  </si>
  <si>
    <t>CONTRATO DE ARRENDAMIENTO DE ESPACIOS CLÍNICOS PARA RESPONDER A LA CONTINGENCIA DEL ALTO VOLUMEN DE ATENCIÓN DE LOS SERVICIOS HOSPITALARIOS ESPECIALMENTE DE ATENCIÓN DE URGENCIAS DE LA ESE HUEM EN LA ETAPA OPERATIVA.</t>
  </si>
  <si>
    <t xml:space="preserve">56111502
56111503
56111504
56111505
56111506
56111507
</t>
  </si>
  <si>
    <t xml:space="preserve">41121813
45111502
42132107
</t>
  </si>
  <si>
    <t>COMPRA DE ELEMENTOS Y DOTACION BASICA REQUERIDA POR ENFERMERIA PARA LAS SALAS QUIRURGICAS  DE CONTINGENCIA  DE LA ESE HUEM</t>
  </si>
  <si>
    <t>COMPRA DE RUEDAS PARA CAMILLAS DE TRASLADOS DE PACIENTES</t>
  </si>
  <si>
    <t>ANALISIS, DIAGNOSTICO E INTERVENCION DE LOS FACTORES PSICOSOCIALES Y COMPORTAMENTALES DEL PERSONAL QUE LABORA EN EL SERVICIO DE URGENCIAS DE LA ESE HUEM</t>
  </si>
  <si>
    <t>COMPRA DE SEÑALIZACION  PARA ESPACIOS CLÍNICOS PARA RESPONDER A LA CONTINGENCIA DEL ALTO VOLUMEN DE ATENCIÓN DE LOS SERVICIOS HOSPITALARIOS ESPECIALMENTE DE ATENCIÓN DE URGENCIAS DE LA ESE HUEM EN LA ETAPA OPERATIVA.</t>
  </si>
  <si>
    <t>55121700
55121900</t>
  </si>
  <si>
    <t>COMPRA DE ESCÁNER PARA LA ESE HOSPITAL UNIVERSITARIO ERASMO MEOZ</t>
  </si>
  <si>
    <t>MANTENIMIENTO PREVENTIVO Y CORRECTIVO DEL ACELERADOR LINEAL CLINAC Ix SN 295969-0001-01 PORLAVALVISION SN 81A214-0001-03, COLIMADOR MULTIHOJAS 120 SN 547209-0001.02, SISTEMA EN RED ARIA SN IT6532-9001-01, IT6533T-9001-07, SISTEMA DE PLANEACION DE TRATAMIENTOS ECLIPSE SN 48J727-9001-02 Y 48J749-9001- 15</t>
  </si>
  <si>
    <t xml:space="preserve">Calificación de refrigeradores y congeladores de la E.S.E. Hospital Universitario Erasmo Meoz </t>
  </si>
  <si>
    <t>Suministro de repuestos y accesorios para los equipos biomédicos de la E.S.E. Hospital Universitario Erasmo Meoz</t>
  </si>
  <si>
    <t xml:space="preserve">Mayo </t>
  </si>
  <si>
    <t>Contratación electronica</t>
  </si>
  <si>
    <t>Suministro de repuestos y accesorios para los equipos biomédicos Mindray de la E.S.E. Hospital Universitario Erasmo Meoz</t>
  </si>
  <si>
    <t>Suministro de repuestos para bombas de infusiónde la E.S.E. Hospital Universitario Erasmo Meoz</t>
  </si>
  <si>
    <t>Mantenimiento preventivo para ventiladores mecanicos draeger de la E.S.E. Hospital Universitario Erasmo Meoz</t>
  </si>
  <si>
    <t>Contratación directa</t>
  </si>
  <si>
    <t>Mantenimiento correctivo y repuestos de ventilador mecanico Meckis Para La E.S.E. Hospital Universitario Erasmo Meoz</t>
  </si>
  <si>
    <t xml:space="preserve">
Mantenimiento especializado de lente de urologia 30°, pinza de biopsia,  pinza de agarre de la E.S.E. Hospital Universitario Erasmo Meoz
</t>
  </si>
  <si>
    <t>Compra de equipo para hidrocirugía de la E.S.E. Hospital Universitario Erasmo Meoz</t>
  </si>
  <si>
    <t>Compra de soportes para monitores de signos vitales de la E.S.E.Hospital Universitario Erasmo Meoz</t>
  </si>
  <si>
    <t>Calibración de manométros instalados en los aisladores asepticos pertenecientes a la central de mezclas</t>
  </si>
  <si>
    <t>Traslado e instalación del autoclave de 250l del servicio de esterilización de la E.S.E. HOSPITAL UNIVERSITARIO ERASMO MEOZ</t>
  </si>
  <si>
    <t>Compra de respuestos para videoduodenoscopio pentax de la ESE HUEM</t>
  </si>
  <si>
    <t>Mantenimiento preventivo/correctivo de los aisladores acepticos ubicados en la central de mezclas de la ESE Hospital Universitario Erasmo Meoz</t>
  </si>
  <si>
    <t>Compra de repuestos para los equipos de imágenes diagnosticas de la ESE Hospital Universitario Erasmo Meoz</t>
  </si>
  <si>
    <t>Compra de repuestos para los equipos de endoscopia de la ESE Hospital Universitario Erasmo Meoz</t>
  </si>
  <si>
    <t>Mantenimiento correctivo y compra de repuestos para ventiladores mecanicos de la ESE Hospital Universitario Erasmo Meoz</t>
  </si>
  <si>
    <t>Compra de colchones anti-escaras para la ESE Hospital Universitario Erasmo Meoz</t>
  </si>
  <si>
    <t>Compra de repuestos para los equipos de apoyo de la ESE Hospital Universitario Erasmo Meoz</t>
  </si>
  <si>
    <t>Difusión de sucesos y mensajes sobre la gestión misional y administrativa del HUEM</t>
  </si>
  <si>
    <t>Publicación de avisos y noticias que informen a la ciudadanía sobre las actividades misionales y administrativas el HUEM</t>
  </si>
  <si>
    <t xml:space="preserve">Febrero </t>
  </si>
  <si>
    <t>Entrevistas y mensaje publicitario</t>
  </si>
  <si>
    <t>Aviso clasificado</t>
  </si>
  <si>
    <t>VALIDACIÓN MICROBIOLÓGICA, ANALISIS Y CONTROL MICROBIOLÓGICO DE LA CENTRAL DE MEZCLAS DE MEDICAMENTOS DE LA ESE HOSPITAL UNIVERSITARIO ERASMO MEOZ BAJO EL USO DE AISLADORES ASÉPTICOS Y AISLADORES ASÉPTICOS DE CONTENCIÓN EN ÁREAS NO CLASIFICADAS</t>
  </si>
  <si>
    <t>SUMINISTRO DE ESTANTERIA PARA ARCHIVO  E INSUMOS  DE LA E.S.E H.UE.M.</t>
  </si>
  <si>
    <t>Suministro de los implementos para la organización del archivo de gestión de la ESE HUEM</t>
  </si>
  <si>
    <t>COMPRA E INSTALACIÓN DE MUEBLES PARA EL ESPACIO CLÍNICO DE CONTINGENCIA UBICADO EN LA CALLE 17 No. 0 – 88 BARRIO LA PLAYA DE LA ESE HOSPITAL UNIVERSITARIO ERASMO MEOZ</t>
  </si>
  <si>
    <t xml:space="preserve">COMPRA E INSTALACIÓN DE PERSIANAS PARA EL ESPACIO CLÍNICO DE CONTINGENCIA UBICADO EN LA CALLE 17 NO. 0 – 88 BARRIO LA PLAYA DE LA ESE HOSPITAL UNIVERSITARIO ERASMO MEOZ </t>
  </si>
  <si>
    <t xml:space="preserve">COMPRA DE SILLAS PARA EL ESPACIO CLÍNICO DE CONTINGENCIA UBICADO EN LA CALLE 17 No. 0 – 88 BARRIO LA PLAYA DE LA ESE HOSPITAL UNIVERSITARIO ERASMO MEOZ </t>
  </si>
  <si>
    <t>SUMINISTRO DE MATERIAL DE FERRETERIA PARA LA ESE HUEM</t>
  </si>
  <si>
    <t>COMPRA DE INSUMOS PARA EL ÁREA DE COSTURA Y ROPERÍA DEL SERVICIO DE LAVANDERÍA DE LA E.S.E. HOSPITAL UNIVERSITARIO ERASMO MEOZ</t>
  </si>
  <si>
    <t>Calificación de sistema de ventilación, y controles de ingeniería primarios tipo isolator, aisladores asépticos y aislador aséptico de contención (CAI y CAI)</t>
  </si>
  <si>
    <t>Publicación libro memorias HUEM</t>
  </si>
  <si>
    <t>Compra de mobiliario para auditorio de la ESE HUEM</t>
  </si>
  <si>
    <t xml:space="preserve">56111502
56111503
56111504
56111505
56111506
56111507
</t>
  </si>
  <si>
    <t>Compra de Equipos de RED</t>
  </si>
  <si>
    <t>45111603
45111607
45111609
45111616
42191611
42191612</t>
  </si>
  <si>
    <t>Compra de equipos para llamados de pacientes y enfermeras</t>
  </si>
  <si>
    <t>43212108
43212109</t>
  </si>
  <si>
    <t>Compra de Impresoras de etiquetas</t>
  </si>
  <si>
    <t>Adquisición Software para animaciones digitales</t>
  </si>
  <si>
    <t>Adquisición Software para Inteligencia de Negocios y Tableros de Control</t>
  </si>
  <si>
    <t>Capacitación en Software para Inteligencia de Negocios y Tableros de Control</t>
  </si>
  <si>
    <t>Mantenimiento Software de Gestión Documental</t>
  </si>
  <si>
    <t>Compra de periféricos para Computadores y telefonía</t>
  </si>
  <si>
    <t>Adquisición Software monitoreo de redes</t>
  </si>
  <si>
    <t>Compra de Escaner para la ESE HUEM</t>
  </si>
  <si>
    <t>43231513
43232202</t>
  </si>
  <si>
    <t>Adquisición software ofimática</t>
  </si>
  <si>
    <t>Mantenimiento preventivo y correctivo de equipos de imágenes diagnosticas Siemens Healthcare</t>
  </si>
  <si>
    <t>Compra de repuesto para detector de imágenes carestram DRX-1 de la ESE HUEM</t>
  </si>
  <si>
    <t>COMPRA DE ARCHIVADORES PARA BLOQUES Y LAMINAS DE PARAFINA</t>
  </si>
  <si>
    <t>Compra de póliza de seguro de arrendamiento de acuerdo a la obligación contractual número 12 del contrato 149 de 2020</t>
  </si>
  <si>
    <t>Cálculo de blindaje y control de calidad para equipos de rayos x</t>
  </si>
  <si>
    <t>Suministro de tóner remanufacturado y recargas, con equipos en apoyo tecnológico, incluido mantenimiento preventivo, correctivo y respuestos de los equipos dados en apoyo tecnológico</t>
  </si>
  <si>
    <t>Suministro de implementos para la organización documental</t>
  </si>
  <si>
    <t>Compra de reguladores de oxígeno para la contingencia del Covid-19 de la ESE HUEM</t>
  </si>
  <si>
    <t xml:space="preserve">9 meses </t>
  </si>
  <si>
    <t>Instalación de red de oxígeno y de aire medicinal en la zona de atención pediátrica para contingencia Covid-19</t>
  </si>
  <si>
    <t>Suministro y montaje de equipos de aire acondicionado y extractores industriales para control de ambiente aséptico en la zona de atención pediátirca, para contingencia Covid 19</t>
  </si>
  <si>
    <t>Instalación de red de oxígeno y de aire medicinal para la carpa de contingencia Covid-19</t>
  </si>
  <si>
    <t>Arrendamiento de ventiladores mecánicos para la ESE HUEM</t>
  </si>
  <si>
    <t>Compra de toallas en Z para los diferentes servicios de la ESE HUEM</t>
  </si>
  <si>
    <t>Suministro y montaje de equipos de aire acondicionado y extractores industriales para control de ambiente aséptico para la carpa de contingencia Covid 19</t>
  </si>
  <si>
    <t>Compra de bombas de infusión y torres de acoplamiento para la ESE HUEM</t>
  </si>
  <si>
    <t>Compra de equipos de sistemas con licenciamiento</t>
  </si>
  <si>
    <t xml:space="preserve">Evaluación radiologica </t>
  </si>
  <si>
    <t>Compra de repuestos para autoclave Stericlinic de la E.S.E. HUEM</t>
  </si>
  <si>
    <t>1 Mes</t>
  </si>
  <si>
    <t>1  Mes</t>
  </si>
  <si>
    <t>Compra chasises y pantallas para equipos carestream de la E.S.E. HUEM</t>
  </si>
  <si>
    <t>Recolección, lavado, planchado y entrega de ropería como backup para la ESE HUEM</t>
  </si>
  <si>
    <t>Compra de bolsa para manejo de cadáveres por COVID 19</t>
  </si>
  <si>
    <t>Compra de medicamentos para atención COVID 19</t>
  </si>
  <si>
    <t>Compra de Equipos biomédicos para atención COVID</t>
  </si>
  <si>
    <t>Compra de medicamentos, dispositivos e  insumos necesarios para atención COVID</t>
  </si>
  <si>
    <t>Compra de dotación y elementos necesarios para atención COVID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</si>
</sst>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Red]\-&quot;$&quot;\ #,##0"/>
    <numFmt numFmtId="164" formatCode="&quot;$&quot;\ #,##0_);[Red]\(&quot;$&quot;\ #,##0\)"/>
    <numFmt numFmtId="165" formatCode="_-&quot;$&quot;* #,##0.00_-;\-&quot;$&quot;* #,##0.00_-;_-&quot;$&quot;* &quot;-&quot;??_-;_-@_-"/>
    <numFmt numFmtId="166" formatCode="_(&quot;$&quot;\ * #,##0_);_(&quot;$&quot;\ * \(#,##0\);_(&quot;$&quot;\ * &quot;-&quot;??_);_(@_)"/>
    <numFmt numFmtId="167" formatCode="_ * #,##0.00_ ;_ * \-#,##0.00_ ;_ * &quot;-&quot;??_ ;_ @_ "/>
    <numFmt numFmtId="168" formatCode="&quot;$&quot;\ #,##0.00"/>
    <numFmt numFmtId="169" formatCode="yyyy\.mm\.dd"/>
    <numFmt numFmtId="170" formatCode="&quot;$&quot;#,##0"/>
    <numFmt numFmtId="171" formatCode="&quot;$&quot;\ #,##0"/>
  </numFmts>
  <fonts count="16">
    <font>
      <sz val="11"/>
      <color theme="1"/>
      <name val="Calibri"/>
      <family val="2"/>
      <scheme val="minor"/>
    </font>
    <font>
      <sz val="10"/>
      <name val="Arial"/>
      <family val="2"/>
    </font>
    <font>
      <sz val="11"/>
      <name val="Arial"/>
      <family val="2"/>
    </font>
    <font>
      <b/>
      <sz val="11"/>
      <color indexed="8"/>
      <name val="Calibri"/>
      <family val="2"/>
    </font>
    <font>
      <sz val="11"/>
      <color indexed="8"/>
      <name val="Calibri"/>
      <family val="2"/>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9"/>
      <color rgb="FF000000"/>
      <name val="Arial"/>
      <family val="2"/>
    </font>
    <font>
      <sz val="11"/>
      <color theme="1"/>
      <name val="Calibri"/>
      <scheme val="minor"/>
    </font>
    <font>
      <sz val="11"/>
      <name val="Calibri"/>
      <scheme val="minor"/>
    </font>
    <font>
      <sz val="11"/>
      <name val="Calibri"/>
      <family val="2"/>
    </font>
    <font>
      <sz val="11"/>
      <color rgb="FF222222"/>
      <name val="Arial"/>
      <family val="2"/>
    </font>
    <font>
      <sz val="10"/>
      <name val="Arial"/>
      <family val="2"/>
      <charset val="1"/>
    </font>
  </fonts>
  <fills count="4">
    <fill>
      <patternFill patternType="none"/>
    </fill>
    <fill>
      <patternFill patternType="gray125"/>
    </fill>
    <fill>
      <patternFill patternType="solid">
        <fgColor theme="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rgb="FFFFFFFF"/>
      </left>
      <right style="thick">
        <color rgb="FFFFFFFF"/>
      </right>
      <top/>
      <bottom style="medium">
        <color rgb="FFDDDDDD"/>
      </bottom>
      <diagonal/>
    </border>
    <border>
      <left style="thin">
        <color indexed="64"/>
      </left>
      <right/>
      <top/>
      <bottom/>
      <diagonal/>
    </border>
  </borders>
  <cellStyleXfs count="8">
    <xf numFmtId="0" fontId="0" fillId="0" borderId="0"/>
    <xf numFmtId="0" fontId="5" fillId="2" borderId="0" applyNumberFormat="0" applyBorder="0" applyAlignment="0" applyProtection="0"/>
    <xf numFmtId="0" fontId="6" fillId="0" borderId="0" applyNumberForma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5" fillId="0" borderId="0"/>
  </cellStyleXfs>
  <cellXfs count="138">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7" fillId="0" borderId="0" xfId="0" applyFont="1" applyAlignment="1"/>
    <xf numFmtId="0" fontId="5" fillId="2" borderId="5" xfId="1" applyBorder="1" applyAlignment="1">
      <alignment wrapText="1"/>
    </xf>
    <xf numFmtId="0" fontId="0" fillId="0" borderId="0" xfId="0"/>
    <xf numFmtId="0" fontId="7" fillId="0" borderId="0" xfId="0" applyFont="1" applyAlignment="1">
      <alignment wrapText="1"/>
    </xf>
    <xf numFmtId="0" fontId="5" fillId="2" borderId="6" xfId="1" applyBorder="1" applyAlignment="1">
      <alignment wrapText="1"/>
    </xf>
    <xf numFmtId="0" fontId="5" fillId="2" borderId="7" xfId="1" applyBorder="1" applyAlignment="1">
      <alignment wrapText="1"/>
    </xf>
    <xf numFmtId="0" fontId="0" fillId="0" borderId="8" xfId="0" applyBorder="1" applyAlignment="1">
      <alignment wrapText="1"/>
    </xf>
    <xf numFmtId="0" fontId="0" fillId="0" borderId="9" xfId="0" applyBorder="1" applyAlignment="1">
      <alignment wrapText="1"/>
    </xf>
    <xf numFmtId="0" fontId="5" fillId="2" borderId="7" xfId="1" applyBorder="1" applyAlignment="1">
      <alignment horizontal="left" wrapText="1"/>
    </xf>
    <xf numFmtId="166" fontId="0" fillId="0" borderId="3" xfId="0" applyNumberFormat="1" applyBorder="1" applyAlignment="1">
      <alignment wrapText="1"/>
    </xf>
    <xf numFmtId="0" fontId="0" fillId="0" borderId="0" xfId="0" applyFill="1" applyAlignment="1">
      <alignment vertical="center" wrapText="1"/>
    </xf>
    <xf numFmtId="0" fontId="0" fillId="0" borderId="0" xfId="0" applyFill="1" applyAlignment="1">
      <alignment wrapText="1"/>
    </xf>
    <xf numFmtId="0" fontId="0" fillId="0" borderId="3" xfId="0" applyBorder="1" applyAlignment="1">
      <alignment wrapText="1"/>
    </xf>
    <xf numFmtId="0" fontId="0" fillId="0" borderId="5" xfId="0" applyBorder="1" applyAlignment="1">
      <alignment wrapText="1"/>
    </xf>
    <xf numFmtId="0" fontId="6" fillId="0" borderId="3" xfId="2" quotePrefix="1" applyBorder="1" applyAlignment="1">
      <alignment wrapText="1"/>
    </xf>
    <xf numFmtId="0" fontId="0" fillId="0" borderId="3" xfId="0" quotePrefix="1" applyBorder="1" applyAlignment="1">
      <alignment horizontal="left" wrapText="1"/>
    </xf>
    <xf numFmtId="0" fontId="0" fillId="0" borderId="3" xfId="0" applyBorder="1" applyAlignment="1">
      <alignment horizontal="justify" wrapText="1"/>
    </xf>
    <xf numFmtId="0" fontId="0" fillId="0" borderId="3" xfId="0" applyFill="1" applyBorder="1" applyAlignment="1">
      <alignment wrapText="1"/>
    </xf>
    <xf numFmtId="0" fontId="0" fillId="0" borderId="3" xfId="0" applyFill="1" applyBorder="1" applyAlignment="1">
      <alignment horizontal="justify" wrapText="1"/>
    </xf>
    <xf numFmtId="0" fontId="7" fillId="0" borderId="6"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8" xfId="0" applyFont="1" applyBorder="1" applyAlignment="1">
      <alignment wrapText="1"/>
    </xf>
    <xf numFmtId="0" fontId="0" fillId="0" borderId="0" xfId="0" applyFill="1" applyBorder="1" applyAlignment="1">
      <alignment vertical="center" wrapText="1"/>
    </xf>
    <xf numFmtId="0" fontId="0" fillId="0" borderId="0" xfId="0" applyBorder="1" applyAlignment="1">
      <alignment wrapText="1"/>
    </xf>
    <xf numFmtId="14" fontId="0" fillId="0" borderId="0" xfId="0" applyNumberFormat="1" applyAlignment="1">
      <alignment wrapText="1"/>
    </xf>
    <xf numFmtId="0" fontId="0" fillId="3" borderId="0" xfId="0" applyFill="1" applyBorder="1" applyAlignment="1">
      <alignment wrapText="1"/>
    </xf>
    <xf numFmtId="170" fontId="2" fillId="0" borderId="10" xfId="3" applyNumberFormat="1" applyFont="1" applyFill="1" applyBorder="1" applyAlignment="1">
      <alignment vertical="center"/>
    </xf>
    <xf numFmtId="0" fontId="5" fillId="2" borderId="6" xfId="1" applyBorder="1" applyAlignment="1">
      <alignment horizontal="left" vertical="center" wrapText="1"/>
    </xf>
    <xf numFmtId="0" fontId="5" fillId="2" borderId="7" xfId="1" applyBorder="1" applyAlignment="1">
      <alignment vertical="center" wrapText="1"/>
    </xf>
    <xf numFmtId="0" fontId="5" fillId="2" borderId="5" xfId="1" applyBorder="1" applyAlignment="1">
      <alignment vertical="center" wrapText="1"/>
    </xf>
    <xf numFmtId="0" fontId="0" fillId="0" borderId="0" xfId="0" applyFill="1" applyAlignment="1">
      <alignment horizontal="left" vertical="center" wrapText="1"/>
    </xf>
    <xf numFmtId="14" fontId="0" fillId="0" borderId="0" xfId="0" applyNumberFormat="1" applyFill="1" applyAlignment="1">
      <alignment wrapText="1"/>
    </xf>
    <xf numFmtId="14" fontId="0" fillId="0" borderId="0" xfId="0" applyNumberFormat="1" applyFill="1" applyAlignment="1">
      <alignment vertical="top" wrapText="1"/>
    </xf>
    <xf numFmtId="0" fontId="12" fillId="0" borderId="21" xfId="0" applyFont="1" applyBorder="1" applyAlignment="1">
      <alignment horizontal="left" vertical="center" wrapText="1"/>
    </xf>
    <xf numFmtId="3" fontId="0" fillId="0" borderId="21" xfId="0" applyNumberFormat="1" applyBorder="1" applyAlignment="1">
      <alignment vertical="center" wrapText="1"/>
    </xf>
    <xf numFmtId="0" fontId="11" fillId="0" borderId="21" xfId="0" applyFont="1" applyBorder="1" applyAlignment="1">
      <alignment horizontal="center" vertical="center" wrapText="1"/>
    </xf>
    <xf numFmtId="0" fontId="12" fillId="0" borderId="21" xfId="0" applyFont="1" applyFill="1" applyBorder="1" applyAlignment="1">
      <alignment horizontal="left" vertical="center" wrapText="1"/>
    </xf>
    <xf numFmtId="14" fontId="11" fillId="0" borderId="21" xfId="0" applyNumberFormat="1" applyFont="1" applyBorder="1" applyAlignment="1">
      <alignment horizontal="center" vertical="center" wrapText="1"/>
    </xf>
    <xf numFmtId="168" fontId="0" fillId="0" borderId="0" xfId="0" applyNumberFormat="1" applyAlignment="1">
      <alignment wrapText="1"/>
    </xf>
    <xf numFmtId="166" fontId="0" fillId="0" borderId="3" xfId="0" applyNumberFormat="1" applyFill="1" applyBorder="1" applyAlignment="1">
      <alignment horizontal="center" wrapText="1"/>
    </xf>
    <xf numFmtId="165" fontId="0" fillId="0" borderId="0" xfId="0" applyNumberFormat="1" applyAlignment="1">
      <alignment wrapText="1"/>
    </xf>
    <xf numFmtId="168" fontId="0" fillId="0" borderId="0" xfId="0" applyNumberFormat="1" applyFill="1" applyBorder="1" applyAlignment="1">
      <alignment vertical="center" wrapText="1"/>
    </xf>
    <xf numFmtId="0" fontId="10" fillId="0" borderId="12" xfId="0" applyFont="1" applyBorder="1" applyAlignment="1">
      <alignment horizontal="center"/>
    </xf>
    <xf numFmtId="166" fontId="0" fillId="0" borderId="0" xfId="0" applyNumberFormat="1" applyAlignment="1">
      <alignment wrapText="1"/>
    </xf>
    <xf numFmtId="0" fontId="0" fillId="0" borderId="21" xfId="0" applyFont="1" applyBorder="1" applyAlignment="1">
      <alignment vertical="center" wrapText="1"/>
    </xf>
    <xf numFmtId="0" fontId="0" fillId="0"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170" fontId="0" fillId="0" borderId="21" xfId="0" applyNumberFormat="1" applyFont="1" applyBorder="1" applyAlignment="1">
      <alignment vertical="center" wrapText="1"/>
    </xf>
    <xf numFmtId="170" fontId="0" fillId="0" borderId="21" xfId="0" applyNumberFormat="1" applyFill="1" applyBorder="1" applyAlignment="1">
      <alignment vertical="center" wrapText="1"/>
    </xf>
    <xf numFmtId="170" fontId="0" fillId="0" borderId="21" xfId="0" applyNumberFormat="1" applyBorder="1" applyAlignment="1">
      <alignment vertical="center" wrapText="1"/>
    </xf>
    <xf numFmtId="170" fontId="0" fillId="0" borderId="21" xfId="0" applyNumberFormat="1" applyFont="1" applyFill="1" applyBorder="1" applyAlignment="1">
      <alignment vertical="center" wrapText="1"/>
    </xf>
    <xf numFmtId="170" fontId="0" fillId="0" borderId="21" xfId="0" applyNumberFormat="1" applyBorder="1" applyAlignment="1">
      <alignment horizontal="center" vertical="center" wrapText="1"/>
    </xf>
    <xf numFmtId="164" fontId="0" fillId="0" borderId="21" xfId="0" applyNumberFormat="1" applyBorder="1" applyAlignment="1">
      <alignment vertical="center" wrapText="1"/>
    </xf>
    <xf numFmtId="0" fontId="0" fillId="0" borderId="21" xfId="0" applyFont="1" applyBorder="1" applyAlignment="1">
      <alignment horizontal="center" vertical="center" wrapText="1"/>
    </xf>
    <xf numFmtId="0" fontId="8" fillId="0" borderId="21" xfId="0" applyFont="1" applyBorder="1" applyAlignment="1">
      <alignment horizontal="left" vertical="center" wrapText="1"/>
    </xf>
    <xf numFmtId="0" fontId="0" fillId="0" borderId="21" xfId="0" applyFont="1" applyBorder="1" applyAlignment="1">
      <alignment wrapText="1"/>
    </xf>
    <xf numFmtId="170" fontId="0" fillId="0" borderId="21" xfId="0" applyNumberFormat="1" applyFont="1" applyBorder="1" applyAlignment="1">
      <alignment wrapText="1"/>
    </xf>
    <xf numFmtId="0" fontId="0" fillId="0" borderId="21" xfId="0" applyFont="1" applyBorder="1" applyAlignment="1">
      <alignment horizontal="center" vertical="center"/>
    </xf>
    <xf numFmtId="0" fontId="0" fillId="0" borderId="21" xfId="0" applyFill="1" applyBorder="1" applyAlignment="1">
      <alignment horizontal="left" vertical="center" wrapText="1"/>
    </xf>
    <xf numFmtId="0" fontId="0" fillId="0" borderId="21" xfId="0"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vertical="center" wrapText="1"/>
    </xf>
    <xf numFmtId="0" fontId="9" fillId="0" borderId="21" xfId="0" applyFont="1" applyFill="1" applyBorder="1" applyAlignment="1">
      <alignment horizontal="left" vertical="center" wrapText="1"/>
    </xf>
    <xf numFmtId="0" fontId="8" fillId="0" borderId="21"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1" xfId="0" applyFont="1" applyFill="1" applyBorder="1" applyAlignment="1">
      <alignment horizontal="left" vertical="center" wrapText="1"/>
    </xf>
    <xf numFmtId="0" fontId="9" fillId="0" borderId="21" xfId="0" applyFont="1" applyFill="1" applyBorder="1" applyAlignment="1">
      <alignment horizontal="justify" vertical="center" wrapText="1"/>
    </xf>
    <xf numFmtId="0" fontId="0" fillId="0" borderId="21" xfId="0" applyBorder="1" applyAlignment="1">
      <alignment horizontal="justify" vertical="center" wrapText="1"/>
    </xf>
    <xf numFmtId="169" fontId="0" fillId="0" borderId="21" xfId="0" applyNumberFormat="1" applyBorder="1" applyAlignment="1">
      <alignment horizontal="center" vertical="center" wrapText="1"/>
    </xf>
    <xf numFmtId="0" fontId="0" fillId="0" borderId="21" xfId="0" applyFill="1" applyBorder="1" applyAlignment="1">
      <alignment horizontal="justify" vertical="center" wrapText="1"/>
    </xf>
    <xf numFmtId="14" fontId="0" fillId="0" borderId="21" xfId="0" applyNumberFormat="1" applyBorder="1" applyAlignment="1">
      <alignment horizontal="center" vertical="center" wrapText="1"/>
    </xf>
    <xf numFmtId="0" fontId="8" fillId="0" borderId="21" xfId="0" applyFont="1" applyFill="1" applyBorder="1" applyAlignment="1">
      <alignment horizontal="center" vertical="center" wrapText="1"/>
    </xf>
    <xf numFmtId="0" fontId="0" fillId="0" borderId="21" xfId="0" applyFill="1" applyBorder="1" applyAlignment="1">
      <alignment vertical="center" wrapText="1"/>
    </xf>
    <xf numFmtId="170" fontId="0" fillId="0" borderId="21" xfId="0" applyNumberFormat="1" applyBorder="1" applyAlignment="1">
      <alignment wrapText="1"/>
    </xf>
    <xf numFmtId="169" fontId="0" fillId="0" borderId="21" xfId="0" applyNumberFormat="1" applyFill="1" applyBorder="1" applyAlignment="1">
      <alignment horizontal="center" vertical="center" wrapText="1"/>
    </xf>
    <xf numFmtId="0" fontId="11" fillId="0" borderId="21" xfId="0" applyFont="1" applyFill="1" applyBorder="1" applyAlignment="1">
      <alignment horizontal="left" vertical="center" wrapText="1"/>
    </xf>
    <xf numFmtId="14" fontId="0" fillId="0" borderId="21" xfId="0" applyNumberFormat="1" applyFill="1" applyBorder="1" applyAlignment="1">
      <alignment horizontal="center" vertical="center" wrapText="1"/>
    </xf>
    <xf numFmtId="0" fontId="0" fillId="0" borderId="21" xfId="0" applyBorder="1" applyAlignment="1">
      <alignment vertical="center" wrapText="1"/>
    </xf>
    <xf numFmtId="0" fontId="0" fillId="0" borderId="21" xfId="0" applyFill="1" applyBorder="1" applyAlignment="1">
      <alignment wrapText="1"/>
    </xf>
    <xf numFmtId="170" fontId="0" fillId="0" borderId="21" xfId="0" applyNumberFormat="1" applyBorder="1" applyAlignment="1">
      <alignment horizontal="right" vertical="center" wrapText="1"/>
    </xf>
    <xf numFmtId="170" fontId="2" fillId="0" borderId="21" xfId="3" applyNumberFormat="1" applyFont="1" applyFill="1" applyBorder="1" applyAlignment="1">
      <alignment vertical="center"/>
    </xf>
    <xf numFmtId="14" fontId="0" fillId="0" borderId="21"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21" xfId="0" applyFont="1" applyFill="1" applyBorder="1" applyAlignment="1">
      <alignment horizontal="center" vertical="center"/>
    </xf>
    <xf numFmtId="166" fontId="0" fillId="0" borderId="21" xfId="0" applyNumberFormat="1" applyBorder="1" applyAlignment="1">
      <alignment vertical="center" wrapText="1"/>
    </xf>
    <xf numFmtId="166" fontId="0" fillId="0" borderId="21" xfId="0" applyNumberFormat="1" applyBorder="1" applyAlignment="1">
      <alignment horizontal="right" vertical="center" wrapText="1"/>
    </xf>
    <xf numFmtId="0" fontId="0" fillId="0" borderId="21" xfId="0" applyFont="1" applyBorder="1" applyAlignment="1">
      <alignment horizontal="left" vertical="center" wrapText="1"/>
    </xf>
    <xf numFmtId="0" fontId="11" fillId="0" borderId="21" xfId="0" applyFont="1" applyFill="1" applyBorder="1" applyAlignment="1">
      <alignment horizontal="center" vertical="center" wrapText="1"/>
    </xf>
    <xf numFmtId="0" fontId="0" fillId="0" borderId="21" xfId="0" applyBorder="1" applyAlignment="1">
      <alignment horizontal="left" vertical="center" wrapText="1"/>
    </xf>
    <xf numFmtId="14" fontId="0" fillId="0" borderId="4" xfId="0" applyNumberFormat="1" applyBorder="1" applyAlignment="1">
      <alignment horizontal="left" wrapText="1"/>
    </xf>
    <xf numFmtId="3" fontId="0" fillId="0" borderId="21" xfId="0" applyNumberFormat="1" applyFill="1" applyBorder="1" applyAlignment="1">
      <alignment vertical="center" wrapText="1"/>
    </xf>
    <xf numFmtId="14" fontId="0" fillId="0" borderId="21" xfId="0" applyNumberFormat="1" applyFont="1" applyFill="1" applyBorder="1" applyAlignment="1">
      <alignment horizontal="center" vertical="center" wrapText="1"/>
    </xf>
    <xf numFmtId="166" fontId="0" fillId="0" borderId="21" xfId="0" applyNumberForma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horizontal="center" vertical="center" wrapText="1"/>
    </xf>
    <xf numFmtId="170" fontId="0" fillId="0" borderId="22" xfId="0" applyNumberFormat="1" applyBorder="1" applyAlignment="1">
      <alignment vertical="center" wrapText="1"/>
    </xf>
    <xf numFmtId="166" fontId="0" fillId="0" borderId="22" xfId="0" applyNumberFormat="1" applyBorder="1" applyAlignment="1">
      <alignment horizontal="center" vertical="center" wrapText="1"/>
    </xf>
    <xf numFmtId="0" fontId="14" fillId="0" borderId="21" xfId="0" applyFont="1" applyFill="1" applyBorder="1" applyAlignment="1">
      <alignment horizontal="left" vertical="center" wrapText="1"/>
    </xf>
    <xf numFmtId="0" fontId="14" fillId="0" borderId="23" xfId="0" applyFont="1" applyFill="1" applyBorder="1" applyAlignment="1">
      <alignment horizontal="left" vertical="center" wrapText="1"/>
    </xf>
    <xf numFmtId="171" fontId="0" fillId="0" borderId="21" xfId="0" applyNumberFormat="1" applyBorder="1" applyAlignment="1">
      <alignment vertical="center" wrapText="1"/>
    </xf>
    <xf numFmtId="0" fontId="8" fillId="0" borderId="21" xfId="0" applyFont="1" applyBorder="1" applyAlignment="1">
      <alignment horizontal="center" vertical="center" wrapText="1"/>
    </xf>
    <xf numFmtId="171" fontId="0" fillId="0" borderId="21" xfId="0" applyNumberFormat="1" applyFill="1" applyBorder="1" applyAlignment="1">
      <alignment vertical="center" wrapText="1"/>
    </xf>
    <xf numFmtId="0" fontId="0" fillId="0" borderId="22" xfId="0" applyFill="1" applyBorder="1" applyAlignment="1">
      <alignment vertical="center" wrapText="1"/>
    </xf>
    <xf numFmtId="171" fontId="0" fillId="0" borderId="22" xfId="0" applyNumberFormat="1" applyFill="1" applyBorder="1" applyAlignment="1">
      <alignment vertical="center" wrapText="1"/>
    </xf>
    <xf numFmtId="171" fontId="0" fillId="0" borderId="21" xfId="0" applyNumberFormat="1" applyBorder="1" applyAlignment="1">
      <alignment horizontal="right" vertical="center" wrapText="1"/>
    </xf>
    <xf numFmtId="0" fontId="8" fillId="0" borderId="21" xfId="1" applyFont="1" applyFill="1" applyBorder="1" applyAlignment="1">
      <alignment horizontal="left" vertical="center" wrapText="1"/>
    </xf>
    <xf numFmtId="17" fontId="8" fillId="0" borderId="21" xfId="0" applyNumberFormat="1" applyFont="1" applyBorder="1" applyAlignment="1">
      <alignment horizontal="center" vertical="center" wrapText="1"/>
    </xf>
    <xf numFmtId="164" fontId="0" fillId="0" borderId="21" xfId="0" applyNumberFormat="1" applyBorder="1" applyAlignment="1">
      <alignment horizontal="center" vertical="center" wrapText="1"/>
    </xf>
    <xf numFmtId="6" fontId="0" fillId="0" borderId="21" xfId="0" applyNumberFormat="1" applyBorder="1" applyAlignment="1">
      <alignment horizontal="center" vertical="center" wrapText="1"/>
    </xf>
    <xf numFmtId="0" fontId="8" fillId="0" borderId="21" xfId="0" applyFont="1" applyBorder="1" applyAlignment="1">
      <alignment vertical="center" wrapText="1"/>
    </xf>
    <xf numFmtId="16" fontId="0" fillId="0" borderId="0" xfId="0" applyNumberFormat="1" applyFont="1" applyBorder="1" applyAlignment="1">
      <alignment horizontal="left" vertical="center" wrapText="1"/>
    </xf>
    <xf numFmtId="0" fontId="0" fillId="0" borderId="21" xfId="0" applyBorder="1" applyAlignment="1">
      <alignment horizont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18" xfId="0" applyFont="1" applyBorder="1" applyAlignment="1">
      <alignment horizontal="center"/>
    </xf>
    <xf numFmtId="0" fontId="7" fillId="0" borderId="21" xfId="0" applyFont="1" applyBorder="1" applyAlignment="1">
      <alignment horizontal="center" wrapText="1"/>
    </xf>
    <xf numFmtId="0" fontId="9" fillId="0" borderId="21" xfId="0" applyFont="1" applyBorder="1" applyAlignment="1">
      <alignment horizontal="justify" vertical="center" wrapText="1"/>
    </xf>
    <xf numFmtId="14" fontId="0" fillId="0" borderId="0" xfId="0" applyNumberFormat="1" applyBorder="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21" xfId="0" applyBorder="1" applyAlignment="1">
      <alignment horizontal="left" vertical="center"/>
    </xf>
    <xf numFmtId="0" fontId="0" fillId="0" borderId="24" xfId="0" applyBorder="1" applyAlignment="1">
      <alignment horizontal="left" vertical="center" wrapText="1"/>
    </xf>
  </cellXfs>
  <cellStyles count="8">
    <cellStyle name="Énfasis1" xfId="1" builtinId="29"/>
    <cellStyle name="Hipervínculo" xfId="2" builtinId="8"/>
    <cellStyle name="Millares 3" xfId="3"/>
    <cellStyle name="Normal" xfId="0" builtinId="0"/>
    <cellStyle name="Normal 2" xfId="4"/>
    <cellStyle name="Normal 3" xfId="5"/>
    <cellStyle name="Normal 5 2" xfId="6"/>
    <cellStyle name="Normal 6" xfId="7"/>
  </cellStyles>
  <dxfs count="14">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3" formatCode="#,##0"/>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3" formatCode="#,##0"/>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auto="1"/>
        </right>
        <top style="thin">
          <color auto="1"/>
        </top>
        <bottom style="thin">
          <color auto="1"/>
        </bottom>
        <vertical style="thin">
          <color auto="1"/>
        </vertical>
        <horizontal style="thin">
          <color auto="1"/>
        </horizontal>
      </border>
    </dxf>
    <dxf>
      <border outline="0">
        <right style="thin">
          <color indexed="64"/>
        </right>
        <bottom style="thin">
          <color indexed="64"/>
        </bottom>
      </border>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122767</xdr:colOff>
      <xdr:row>0</xdr:row>
      <xdr:rowOff>7197</xdr:rowOff>
    </xdr:from>
    <xdr:to>
      <xdr:col>1</xdr:col>
      <xdr:colOff>1252906</xdr:colOff>
      <xdr:row>3</xdr:row>
      <xdr:rowOff>166098</xdr:rowOff>
    </xdr:to>
    <xdr:pic>
      <xdr:nvPicPr>
        <xdr:cNvPr id="2" name="image1.jpg" title="Imagen">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a:stretch>
          <a:fillRect/>
        </a:stretch>
      </xdr:blipFill>
      <xdr:spPr>
        <a:xfrm>
          <a:off x="116417" y="21167"/>
          <a:ext cx="2116666" cy="709083"/>
        </a:xfrm>
        <a:prstGeom prst="rect">
          <a:avLst/>
        </a:prstGeom>
        <a:noFill/>
      </xdr:spPr>
    </xdr:pic>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65" name="Text Box 18">
          <a:extLst>
            <a:ext uri="{FF2B5EF4-FFF2-40B4-BE49-F238E27FC236}">
              <a16:creationId xmlns="" xmlns:a16="http://schemas.microsoft.com/office/drawing/2014/main" id="{00000000-0008-0000-0200-00009D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224</xdr:row>
      <xdr:rowOff>0</xdr:rowOff>
    </xdr:from>
    <xdr:to>
      <xdr:col>2</xdr:col>
      <xdr:colOff>88900</xdr:colOff>
      <xdr:row>225</xdr:row>
      <xdr:rowOff>792</xdr:rowOff>
    </xdr:to>
    <xdr:sp macro="" textlink="">
      <xdr:nvSpPr>
        <xdr:cNvPr id="4766" name="Text Box 16">
          <a:extLst>
            <a:ext uri="{FF2B5EF4-FFF2-40B4-BE49-F238E27FC236}">
              <a16:creationId xmlns="" xmlns:a16="http://schemas.microsoft.com/office/drawing/2014/main" id="{00000000-0008-0000-0200-00009E120000}"/>
            </a:ext>
          </a:extLst>
        </xdr:cNvPr>
        <xdr:cNvSpPr txBox="1">
          <a:spLocks noChangeArrowheads="1"/>
        </xdr:cNvSpPr>
      </xdr:nvSpPr>
      <xdr:spPr bwMode="auto">
        <a:xfrm>
          <a:off x="2882900" y="201015600"/>
          <a:ext cx="88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3352800</xdr:colOff>
      <xdr:row>224</xdr:row>
      <xdr:rowOff>0</xdr:rowOff>
    </xdr:from>
    <xdr:to>
      <xdr:col>2</xdr:col>
      <xdr:colOff>3352800</xdr:colOff>
      <xdr:row>228</xdr:row>
      <xdr:rowOff>622640</xdr:rowOff>
    </xdr:to>
    <xdr:sp macro="" textlink="">
      <xdr:nvSpPr>
        <xdr:cNvPr id="4767" name="Text Box 17">
          <a:extLst>
            <a:ext uri="{FF2B5EF4-FFF2-40B4-BE49-F238E27FC236}">
              <a16:creationId xmlns="" xmlns:a16="http://schemas.microsoft.com/office/drawing/2014/main" id="{00000000-0008-0000-0200-00009F120000}"/>
            </a:ext>
          </a:extLst>
        </xdr:cNvPr>
        <xdr:cNvSpPr txBox="1">
          <a:spLocks noChangeArrowheads="1"/>
        </xdr:cNvSpPr>
      </xdr:nvSpPr>
      <xdr:spPr bwMode="auto">
        <a:xfrm>
          <a:off x="6235700" y="201015600"/>
          <a:ext cx="0" cy="480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68" name="Text Box 18">
          <a:extLst>
            <a:ext uri="{FF2B5EF4-FFF2-40B4-BE49-F238E27FC236}">
              <a16:creationId xmlns="" xmlns:a16="http://schemas.microsoft.com/office/drawing/2014/main" id="{00000000-0008-0000-0200-0000A0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69" name="Text Box 18">
          <a:extLst>
            <a:ext uri="{FF2B5EF4-FFF2-40B4-BE49-F238E27FC236}">
              <a16:creationId xmlns="" xmlns:a16="http://schemas.microsoft.com/office/drawing/2014/main" id="{00000000-0008-0000-0200-0000A1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0" name="Text Box 18">
          <a:extLst>
            <a:ext uri="{FF2B5EF4-FFF2-40B4-BE49-F238E27FC236}">
              <a16:creationId xmlns="" xmlns:a16="http://schemas.microsoft.com/office/drawing/2014/main" id="{00000000-0008-0000-0200-0000A2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1" name="Text Box 18">
          <a:extLst>
            <a:ext uri="{FF2B5EF4-FFF2-40B4-BE49-F238E27FC236}">
              <a16:creationId xmlns="" xmlns:a16="http://schemas.microsoft.com/office/drawing/2014/main" id="{00000000-0008-0000-0200-0000A3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2" name="Text Box 18">
          <a:extLst>
            <a:ext uri="{FF2B5EF4-FFF2-40B4-BE49-F238E27FC236}">
              <a16:creationId xmlns="" xmlns:a16="http://schemas.microsoft.com/office/drawing/2014/main" id="{00000000-0008-0000-0200-0000A4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3" name="Text Box 18">
          <a:extLst>
            <a:ext uri="{FF2B5EF4-FFF2-40B4-BE49-F238E27FC236}">
              <a16:creationId xmlns="" xmlns:a16="http://schemas.microsoft.com/office/drawing/2014/main" id="{00000000-0008-0000-0200-0000A5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4" name="Text Box 18">
          <a:extLst>
            <a:ext uri="{FF2B5EF4-FFF2-40B4-BE49-F238E27FC236}">
              <a16:creationId xmlns="" xmlns:a16="http://schemas.microsoft.com/office/drawing/2014/main" id="{00000000-0008-0000-0200-0000A6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5" name="Text Box 18">
          <a:extLst>
            <a:ext uri="{FF2B5EF4-FFF2-40B4-BE49-F238E27FC236}">
              <a16:creationId xmlns="" xmlns:a16="http://schemas.microsoft.com/office/drawing/2014/main" id="{00000000-0008-0000-0200-0000A7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6" name="Text Box 18">
          <a:extLst>
            <a:ext uri="{FF2B5EF4-FFF2-40B4-BE49-F238E27FC236}">
              <a16:creationId xmlns="" xmlns:a16="http://schemas.microsoft.com/office/drawing/2014/main" id="{00000000-0008-0000-0200-0000A8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116417</xdr:colOff>
      <xdr:row>0</xdr:row>
      <xdr:rowOff>21167</xdr:rowOff>
    </xdr:from>
    <xdr:to>
      <xdr:col>1</xdr:col>
      <xdr:colOff>1199091</xdr:colOff>
      <xdr:row>3</xdr:row>
      <xdr:rowOff>149225</xdr:rowOff>
    </xdr:to>
    <xdr:pic>
      <xdr:nvPicPr>
        <xdr:cNvPr id="15" name="image1.jpg" title="Imagen"/>
        <xdr:cNvPicPr preferRelativeResize="0"/>
      </xdr:nvPicPr>
      <xdr:blipFill>
        <a:blip xmlns:r="http://schemas.openxmlformats.org/officeDocument/2006/relationships" r:embed="rId1"/>
        <a:stretch>
          <a:fillRect/>
        </a:stretch>
      </xdr:blipFill>
      <xdr:spPr>
        <a:xfrm>
          <a:off x="116417" y="21167"/>
          <a:ext cx="2120899" cy="709083"/>
        </a:xfrm>
        <a:prstGeom prst="rect">
          <a:avLst/>
        </a:prstGeom>
        <a:noFill/>
      </xdr:spPr>
    </xdr:pic>
    <xdr:clientData/>
  </xdr:twoCellAnchor>
  <xdr:twoCellAnchor editAs="oneCell">
    <xdr:from>
      <xdr:col>2</xdr:col>
      <xdr:colOff>870480</xdr:colOff>
      <xdr:row>275</xdr:row>
      <xdr:rowOff>0</xdr:rowOff>
    </xdr:from>
    <xdr:to>
      <xdr:col>2</xdr:col>
      <xdr:colOff>870840</xdr:colOff>
      <xdr:row>280</xdr:row>
      <xdr:rowOff>37740</xdr:rowOff>
    </xdr:to>
    <xdr:sp macro="" textlink="">
      <xdr:nvSpPr>
        <xdr:cNvPr id="29" name="CustomShape 1"/>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360</xdr:colOff>
      <xdr:row>275</xdr:row>
      <xdr:rowOff>0</xdr:rowOff>
    </xdr:from>
    <xdr:to>
      <xdr:col>2</xdr:col>
      <xdr:colOff>88200</xdr:colOff>
      <xdr:row>280</xdr:row>
      <xdr:rowOff>37740</xdr:rowOff>
    </xdr:to>
    <xdr:sp macro="" textlink="">
      <xdr:nvSpPr>
        <xdr:cNvPr id="30" name="CustomShape 1"/>
        <xdr:cNvSpPr/>
      </xdr:nvSpPr>
      <xdr:spPr>
        <a:xfrm>
          <a:off x="2753085" y="10706100"/>
          <a:ext cx="878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3353040</xdr:colOff>
      <xdr:row>275</xdr:row>
      <xdr:rowOff>0</xdr:rowOff>
    </xdr:from>
    <xdr:to>
      <xdr:col>2</xdr:col>
      <xdr:colOff>3353400</xdr:colOff>
      <xdr:row>285</xdr:row>
      <xdr:rowOff>239104</xdr:rowOff>
    </xdr:to>
    <xdr:sp macro="" textlink="">
      <xdr:nvSpPr>
        <xdr:cNvPr id="31" name="CustomShape 1"/>
        <xdr:cNvSpPr/>
      </xdr:nvSpPr>
      <xdr:spPr>
        <a:xfrm>
          <a:off x="6105765" y="10706100"/>
          <a:ext cx="360" cy="5145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275</xdr:row>
      <xdr:rowOff>0</xdr:rowOff>
    </xdr:from>
    <xdr:to>
      <xdr:col>2</xdr:col>
      <xdr:colOff>545400</xdr:colOff>
      <xdr:row>280</xdr:row>
      <xdr:rowOff>37740</xdr:rowOff>
    </xdr:to>
    <xdr:sp macro="" textlink="">
      <xdr:nvSpPr>
        <xdr:cNvPr id="32" name="CustomShape 1"/>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275</xdr:row>
      <xdr:rowOff>0</xdr:rowOff>
    </xdr:from>
    <xdr:to>
      <xdr:col>2</xdr:col>
      <xdr:colOff>545400</xdr:colOff>
      <xdr:row>280</xdr:row>
      <xdr:rowOff>37740</xdr:rowOff>
    </xdr:to>
    <xdr:sp macro="" textlink="">
      <xdr:nvSpPr>
        <xdr:cNvPr id="33" name="CustomShape 1"/>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275</xdr:row>
      <xdr:rowOff>0</xdr:rowOff>
    </xdr:from>
    <xdr:to>
      <xdr:col>2</xdr:col>
      <xdr:colOff>870840</xdr:colOff>
      <xdr:row>280</xdr:row>
      <xdr:rowOff>37740</xdr:rowOff>
    </xdr:to>
    <xdr:sp macro="" textlink="">
      <xdr:nvSpPr>
        <xdr:cNvPr id="34" name="CustomShape 1"/>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275</xdr:row>
      <xdr:rowOff>0</xdr:rowOff>
    </xdr:from>
    <xdr:to>
      <xdr:col>2</xdr:col>
      <xdr:colOff>545400</xdr:colOff>
      <xdr:row>280</xdr:row>
      <xdr:rowOff>37740</xdr:rowOff>
    </xdr:to>
    <xdr:sp macro="" textlink="">
      <xdr:nvSpPr>
        <xdr:cNvPr id="35" name="CustomShape 1"/>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275</xdr:row>
      <xdr:rowOff>0</xdr:rowOff>
    </xdr:from>
    <xdr:to>
      <xdr:col>2</xdr:col>
      <xdr:colOff>545400</xdr:colOff>
      <xdr:row>280</xdr:row>
      <xdr:rowOff>37740</xdr:rowOff>
    </xdr:to>
    <xdr:sp macro="" textlink="">
      <xdr:nvSpPr>
        <xdr:cNvPr id="36" name="CustomShape 1"/>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275</xdr:row>
      <xdr:rowOff>0</xdr:rowOff>
    </xdr:from>
    <xdr:to>
      <xdr:col>2</xdr:col>
      <xdr:colOff>870840</xdr:colOff>
      <xdr:row>280</xdr:row>
      <xdr:rowOff>37740</xdr:rowOff>
    </xdr:to>
    <xdr:sp macro="" textlink="">
      <xdr:nvSpPr>
        <xdr:cNvPr id="37" name="CustomShape 1"/>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275</xdr:row>
      <xdr:rowOff>0</xdr:rowOff>
    </xdr:from>
    <xdr:to>
      <xdr:col>2</xdr:col>
      <xdr:colOff>545400</xdr:colOff>
      <xdr:row>280</xdr:row>
      <xdr:rowOff>37740</xdr:rowOff>
    </xdr:to>
    <xdr:sp macro="" textlink="">
      <xdr:nvSpPr>
        <xdr:cNvPr id="38" name="CustomShape 1"/>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275</xdr:row>
      <xdr:rowOff>0</xdr:rowOff>
    </xdr:from>
    <xdr:to>
      <xdr:col>2</xdr:col>
      <xdr:colOff>545400</xdr:colOff>
      <xdr:row>280</xdr:row>
      <xdr:rowOff>37740</xdr:rowOff>
    </xdr:to>
    <xdr:sp macro="" textlink="">
      <xdr:nvSpPr>
        <xdr:cNvPr id="39" name="CustomShape 1"/>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275</xdr:row>
      <xdr:rowOff>0</xdr:rowOff>
    </xdr:from>
    <xdr:to>
      <xdr:col>2</xdr:col>
      <xdr:colOff>870840</xdr:colOff>
      <xdr:row>280</xdr:row>
      <xdr:rowOff>37740</xdr:rowOff>
    </xdr:to>
    <xdr:sp macro="" textlink="">
      <xdr:nvSpPr>
        <xdr:cNvPr id="40" name="CustomShape 1"/>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869950</xdr:colOff>
      <xdr:row>300</xdr:row>
      <xdr:rowOff>0</xdr:rowOff>
    </xdr:from>
    <xdr:to>
      <xdr:col>2</xdr:col>
      <xdr:colOff>869950</xdr:colOff>
      <xdr:row>301</xdr:row>
      <xdr:rowOff>381793</xdr:rowOff>
    </xdr:to>
    <xdr:sp macro="" textlink="">
      <xdr:nvSpPr>
        <xdr:cNvPr id="28" name="Text Box 18">
          <a:extLst>
            <a:ext uri="{FF2B5EF4-FFF2-40B4-BE49-F238E27FC236}">
              <a16:creationId xmlns="" xmlns:a16="http://schemas.microsoft.com/office/drawing/2014/main" id="{00000000-0008-0000-0000-00009D12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300</xdr:row>
      <xdr:rowOff>0</xdr:rowOff>
    </xdr:from>
    <xdr:to>
      <xdr:col>2</xdr:col>
      <xdr:colOff>88900</xdr:colOff>
      <xdr:row>301</xdr:row>
      <xdr:rowOff>381793</xdr:rowOff>
    </xdr:to>
    <xdr:sp macro="" textlink="">
      <xdr:nvSpPr>
        <xdr:cNvPr id="41" name="Text Box 16">
          <a:extLst>
            <a:ext uri="{FF2B5EF4-FFF2-40B4-BE49-F238E27FC236}">
              <a16:creationId xmlns="" xmlns:a16="http://schemas.microsoft.com/office/drawing/2014/main" id="{00000000-0008-0000-0000-00009E120000}"/>
            </a:ext>
          </a:extLst>
        </xdr:cNvPr>
        <xdr:cNvSpPr txBox="1">
          <a:spLocks noChangeArrowheads="1"/>
        </xdr:cNvSpPr>
      </xdr:nvSpPr>
      <xdr:spPr bwMode="auto">
        <a:xfrm>
          <a:off x="2752725" y="10972800"/>
          <a:ext cx="889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300</xdr:row>
      <xdr:rowOff>0</xdr:rowOff>
    </xdr:from>
    <xdr:to>
      <xdr:col>2</xdr:col>
      <xdr:colOff>546100</xdr:colOff>
      <xdr:row>301</xdr:row>
      <xdr:rowOff>381793</xdr:rowOff>
    </xdr:to>
    <xdr:sp macro="" textlink="">
      <xdr:nvSpPr>
        <xdr:cNvPr id="42" name="Text Box 18">
          <a:extLst>
            <a:ext uri="{FF2B5EF4-FFF2-40B4-BE49-F238E27FC236}">
              <a16:creationId xmlns="" xmlns:a16="http://schemas.microsoft.com/office/drawing/2014/main" id="{00000000-0008-0000-0000-0000A012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300</xdr:row>
      <xdr:rowOff>0</xdr:rowOff>
    </xdr:from>
    <xdr:to>
      <xdr:col>2</xdr:col>
      <xdr:colOff>546100</xdr:colOff>
      <xdr:row>301</xdr:row>
      <xdr:rowOff>381793</xdr:rowOff>
    </xdr:to>
    <xdr:sp macro="" textlink="">
      <xdr:nvSpPr>
        <xdr:cNvPr id="43" name="Text Box 18">
          <a:extLst>
            <a:ext uri="{FF2B5EF4-FFF2-40B4-BE49-F238E27FC236}">
              <a16:creationId xmlns="" xmlns:a16="http://schemas.microsoft.com/office/drawing/2014/main" id="{00000000-0008-0000-0000-0000A112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300</xdr:row>
      <xdr:rowOff>0</xdr:rowOff>
    </xdr:from>
    <xdr:to>
      <xdr:col>2</xdr:col>
      <xdr:colOff>869950</xdr:colOff>
      <xdr:row>301</xdr:row>
      <xdr:rowOff>381793</xdr:rowOff>
    </xdr:to>
    <xdr:sp macro="" textlink="">
      <xdr:nvSpPr>
        <xdr:cNvPr id="44" name="Text Box 18">
          <a:extLst>
            <a:ext uri="{FF2B5EF4-FFF2-40B4-BE49-F238E27FC236}">
              <a16:creationId xmlns="" xmlns:a16="http://schemas.microsoft.com/office/drawing/2014/main" id="{00000000-0008-0000-0000-0000A212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300</xdr:row>
      <xdr:rowOff>0</xdr:rowOff>
    </xdr:from>
    <xdr:to>
      <xdr:col>2</xdr:col>
      <xdr:colOff>546100</xdr:colOff>
      <xdr:row>301</xdr:row>
      <xdr:rowOff>381793</xdr:rowOff>
    </xdr:to>
    <xdr:sp macro="" textlink="">
      <xdr:nvSpPr>
        <xdr:cNvPr id="45" name="Text Box 18">
          <a:extLst>
            <a:ext uri="{FF2B5EF4-FFF2-40B4-BE49-F238E27FC236}">
              <a16:creationId xmlns="" xmlns:a16="http://schemas.microsoft.com/office/drawing/2014/main" id="{00000000-0008-0000-0000-0000A312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300</xdr:row>
      <xdr:rowOff>0</xdr:rowOff>
    </xdr:from>
    <xdr:to>
      <xdr:col>2</xdr:col>
      <xdr:colOff>546100</xdr:colOff>
      <xdr:row>301</xdr:row>
      <xdr:rowOff>381793</xdr:rowOff>
    </xdr:to>
    <xdr:sp macro="" textlink="">
      <xdr:nvSpPr>
        <xdr:cNvPr id="46" name="Text Box 18">
          <a:extLst>
            <a:ext uri="{FF2B5EF4-FFF2-40B4-BE49-F238E27FC236}">
              <a16:creationId xmlns="" xmlns:a16="http://schemas.microsoft.com/office/drawing/2014/main" id="{00000000-0008-0000-0000-0000A412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300</xdr:row>
      <xdr:rowOff>0</xdr:rowOff>
    </xdr:from>
    <xdr:to>
      <xdr:col>2</xdr:col>
      <xdr:colOff>869950</xdr:colOff>
      <xdr:row>301</xdr:row>
      <xdr:rowOff>381793</xdr:rowOff>
    </xdr:to>
    <xdr:sp macro="" textlink="">
      <xdr:nvSpPr>
        <xdr:cNvPr id="47" name="Text Box 18">
          <a:extLst>
            <a:ext uri="{FF2B5EF4-FFF2-40B4-BE49-F238E27FC236}">
              <a16:creationId xmlns="" xmlns:a16="http://schemas.microsoft.com/office/drawing/2014/main" id="{00000000-0008-0000-0000-0000A512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300</xdr:row>
      <xdr:rowOff>0</xdr:rowOff>
    </xdr:from>
    <xdr:to>
      <xdr:col>2</xdr:col>
      <xdr:colOff>546100</xdr:colOff>
      <xdr:row>301</xdr:row>
      <xdr:rowOff>381793</xdr:rowOff>
    </xdr:to>
    <xdr:sp macro="" textlink="">
      <xdr:nvSpPr>
        <xdr:cNvPr id="48" name="Text Box 18">
          <a:extLst>
            <a:ext uri="{FF2B5EF4-FFF2-40B4-BE49-F238E27FC236}">
              <a16:creationId xmlns="" xmlns:a16="http://schemas.microsoft.com/office/drawing/2014/main" id="{00000000-0008-0000-0000-0000A612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300</xdr:row>
      <xdr:rowOff>0</xdr:rowOff>
    </xdr:from>
    <xdr:to>
      <xdr:col>2</xdr:col>
      <xdr:colOff>546100</xdr:colOff>
      <xdr:row>301</xdr:row>
      <xdr:rowOff>381793</xdr:rowOff>
    </xdr:to>
    <xdr:sp macro="" textlink="">
      <xdr:nvSpPr>
        <xdr:cNvPr id="49" name="Text Box 18">
          <a:extLst>
            <a:ext uri="{FF2B5EF4-FFF2-40B4-BE49-F238E27FC236}">
              <a16:creationId xmlns="" xmlns:a16="http://schemas.microsoft.com/office/drawing/2014/main" id="{00000000-0008-0000-0000-0000A712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300</xdr:row>
      <xdr:rowOff>0</xdr:rowOff>
    </xdr:from>
    <xdr:to>
      <xdr:col>2</xdr:col>
      <xdr:colOff>869950</xdr:colOff>
      <xdr:row>301</xdr:row>
      <xdr:rowOff>381793</xdr:rowOff>
    </xdr:to>
    <xdr:sp macro="" textlink="">
      <xdr:nvSpPr>
        <xdr:cNvPr id="50" name="Text Box 18">
          <a:extLst>
            <a:ext uri="{FF2B5EF4-FFF2-40B4-BE49-F238E27FC236}">
              <a16:creationId xmlns="" xmlns:a16="http://schemas.microsoft.com/office/drawing/2014/main" id="{00000000-0008-0000-0000-0000A812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ables/table1.xml><?xml version="1.0" encoding="utf-8"?>
<table xmlns="http://schemas.openxmlformats.org/spreadsheetml/2006/main" id="1" name="Tabla1" displayName="Tabla1" ref="B21:L225" totalsRowShown="0" headerRowDxfId="13" headerRowBorderDxfId="12" tableBorderDxfId="11" headerRowCellStyle="Énfasis1">
  <autoFilter ref="B21:L225"/>
  <tableColumns count="11">
    <tableColumn id="1" name="Códigos UNSPSC" dataDxfId="10"/>
    <tableColumn id="2" name="Descripción" dataDxfId="9"/>
    <tableColumn id="3" name="Fecha estimada de inicio de proceso de selección" dataDxfId="8"/>
    <tableColumn id="4" name="Duración estimada del contrato" dataDxfId="7"/>
    <tableColumn id="5" name="Modalidad de selección " dataDxfId="6"/>
    <tableColumn id="6" name="Fuente de los recursos" dataDxfId="5"/>
    <tableColumn id="9" name="Valor total estimado (Mes)" dataDxfId="4">
      <calculatedColumnFormula>+#REF!/12</calculatedColumnFormula>
    </tableColumn>
    <tableColumn id="10" name="Valor estimado en la vigencia actual" dataDxfId="3">
      <calculatedColumnFormula>+H22*9</calculatedColumnFormula>
    </tableColumn>
    <tableColumn id="13" name="¿Se requieren vigencias futuras?" dataDxfId="2"/>
    <tableColumn id="14" name="Estado de solicitud de vigencias futuras" dataDxfId="1"/>
    <tableColumn id="15" name="Datos de contacto del responsable" dataDxfId="0"/>
  </tableColumns>
  <tableStyleInfo name="TableStyleLight8" showFirstColumn="0" showLastColumn="0" showRowStripes="1" showColumnStripes="1"/>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rasmomeoz.gov.co/"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6"/>
  <sheetViews>
    <sheetView tabSelected="1" view="pageBreakPreview" zoomScale="70" zoomScaleNormal="70" zoomScaleSheetLayoutView="70" zoomScalePageLayoutView="80" workbookViewId="0">
      <selection sqref="A1:B4"/>
    </sheetView>
  </sheetViews>
  <sheetFormatPr baseColWidth="10" defaultColWidth="10.88671875" defaultRowHeight="14.4"/>
  <cols>
    <col min="1" max="1" width="15.5546875" style="1" customWidth="1"/>
    <col min="2" max="2" width="25.6640625" style="1" customWidth="1"/>
    <col min="3" max="3" width="66.44140625" style="1" customWidth="1"/>
    <col min="4" max="4" width="44.5546875" style="1" customWidth="1"/>
    <col min="5" max="5" width="29.88671875" style="1" customWidth="1"/>
    <col min="6" max="6" width="27.109375" style="1" customWidth="1"/>
    <col min="7" max="7" width="21.88671875" style="1" customWidth="1"/>
    <col min="8" max="8" width="18.44140625" style="1" customWidth="1"/>
    <col min="9" max="9" width="17.88671875" style="1" customWidth="1"/>
    <col min="10" max="10" width="30.44140625" style="1" customWidth="1"/>
    <col min="11" max="11" width="36.44140625" style="1" customWidth="1"/>
    <col min="12" max="12" width="47.109375" style="1" customWidth="1"/>
    <col min="13" max="13" width="10.88671875" style="1" customWidth="1"/>
    <col min="14" max="16384" width="10.88671875" style="1"/>
  </cols>
  <sheetData>
    <row r="1" spans="1:12">
      <c r="A1" s="119"/>
      <c r="B1" s="119"/>
      <c r="C1" s="119" t="s">
        <v>27</v>
      </c>
      <c r="D1" s="119"/>
      <c r="E1" s="119"/>
      <c r="F1" s="119"/>
      <c r="G1" s="119"/>
      <c r="H1" s="119"/>
      <c r="I1" s="119"/>
      <c r="J1" s="50"/>
      <c r="K1" s="128" t="s">
        <v>29</v>
      </c>
      <c r="L1" s="129"/>
    </row>
    <row r="2" spans="1:12">
      <c r="A2" s="119"/>
      <c r="B2" s="119"/>
      <c r="C2" s="119"/>
      <c r="D2" s="119"/>
      <c r="E2" s="119"/>
      <c r="F2" s="119"/>
      <c r="G2" s="119"/>
      <c r="H2" s="119"/>
      <c r="I2" s="119"/>
      <c r="J2" s="50"/>
      <c r="K2" s="128" t="s">
        <v>30</v>
      </c>
      <c r="L2" s="129"/>
    </row>
    <row r="3" spans="1:12">
      <c r="A3" s="119"/>
      <c r="B3" s="119"/>
      <c r="C3" s="131" t="s">
        <v>274</v>
      </c>
      <c r="D3" s="119"/>
      <c r="E3" s="119"/>
      <c r="F3" s="119"/>
      <c r="G3" s="119"/>
      <c r="H3" s="119"/>
      <c r="I3" s="119"/>
      <c r="J3" s="50"/>
      <c r="K3" s="130" t="s">
        <v>31</v>
      </c>
      <c r="L3" s="129"/>
    </row>
    <row r="4" spans="1:12">
      <c r="A4" s="119"/>
      <c r="B4" s="119"/>
      <c r="C4" s="119"/>
      <c r="D4" s="119"/>
      <c r="E4" s="119"/>
      <c r="F4" s="119"/>
      <c r="G4" s="119"/>
      <c r="H4" s="119"/>
      <c r="I4" s="119"/>
      <c r="J4" s="50"/>
      <c r="K4" s="130" t="s">
        <v>28</v>
      </c>
      <c r="L4" s="129"/>
    </row>
    <row r="5" spans="1:12">
      <c r="B5" s="6"/>
      <c r="E5" s="33"/>
    </row>
    <row r="6" spans="1:12">
      <c r="B6" s="6"/>
      <c r="E6" s="33"/>
    </row>
    <row r="7" spans="1:12" ht="15" thickBot="1">
      <c r="B7" s="6" t="s">
        <v>0</v>
      </c>
    </row>
    <row r="8" spans="1:12" ht="15" customHeight="1">
      <c r="B8" s="25" t="s">
        <v>1</v>
      </c>
      <c r="C8" s="19" t="s">
        <v>63</v>
      </c>
      <c r="F8" s="122" t="s">
        <v>25</v>
      </c>
      <c r="G8" s="123"/>
      <c r="H8" s="123"/>
      <c r="I8" s="123"/>
    </row>
    <row r="9" spans="1:12">
      <c r="B9" s="26" t="s">
        <v>2</v>
      </c>
      <c r="C9" s="18" t="s">
        <v>64</v>
      </c>
      <c r="F9" s="124"/>
      <c r="G9" s="125"/>
      <c r="H9" s="125"/>
      <c r="I9" s="125"/>
    </row>
    <row r="10" spans="1:12" ht="15" thickBot="1">
      <c r="B10" s="26" t="s">
        <v>3</v>
      </c>
      <c r="C10" s="21">
        <v>5746888</v>
      </c>
      <c r="F10" s="126"/>
      <c r="G10" s="127"/>
      <c r="H10" s="127"/>
      <c r="I10" s="127"/>
    </row>
    <row r="11" spans="1:12" ht="22.5" customHeight="1" thickBot="1">
      <c r="B11" s="26" t="s">
        <v>15</v>
      </c>
      <c r="C11" s="20" t="s">
        <v>65</v>
      </c>
      <c r="F11" s="30"/>
      <c r="G11" s="30"/>
      <c r="H11" s="30"/>
      <c r="I11" s="30"/>
    </row>
    <row r="12" spans="1:12" ht="118.5" customHeight="1" thickBot="1">
      <c r="B12" s="27" t="s">
        <v>18</v>
      </c>
      <c r="C12" s="22" t="s">
        <v>95</v>
      </c>
      <c r="F12" s="120" t="s">
        <v>24</v>
      </c>
      <c r="G12" s="121"/>
      <c r="H12" s="121"/>
      <c r="I12" s="121"/>
    </row>
    <row r="13" spans="1:12" ht="288">
      <c r="B13" s="28" t="s">
        <v>4</v>
      </c>
      <c r="C13" s="24" t="s">
        <v>96</v>
      </c>
      <c r="F13" s="16"/>
      <c r="G13" s="16"/>
      <c r="H13" s="16"/>
      <c r="I13" s="16"/>
    </row>
    <row r="14" spans="1:12" ht="30" customHeight="1">
      <c r="B14" s="26" t="s">
        <v>5</v>
      </c>
      <c r="C14" s="23" t="s">
        <v>94</v>
      </c>
      <c r="F14" s="31"/>
      <c r="G14" s="30"/>
      <c r="H14" s="30"/>
      <c r="I14" s="30"/>
    </row>
    <row r="15" spans="1:12">
      <c r="B15" s="26" t="s">
        <v>21</v>
      </c>
      <c r="C15" s="47">
        <f>SUM(I22:I304)</f>
        <v>119171315172.50667</v>
      </c>
      <c r="D15" s="46"/>
      <c r="F15" s="30"/>
      <c r="G15" s="30"/>
      <c r="H15" s="30"/>
      <c r="I15" s="30"/>
    </row>
    <row r="16" spans="1:12" ht="28.8">
      <c r="B16" s="26" t="s">
        <v>22</v>
      </c>
      <c r="C16" s="15" t="s">
        <v>81</v>
      </c>
      <c r="D16" s="48"/>
      <c r="F16" s="30"/>
      <c r="G16" s="30"/>
      <c r="I16" s="30"/>
      <c r="J16" s="49"/>
    </row>
    <row r="17" spans="2:12" ht="28.8">
      <c r="B17" s="26" t="s">
        <v>23</v>
      </c>
      <c r="C17" s="15" t="s">
        <v>82</v>
      </c>
      <c r="F17" s="30"/>
      <c r="G17" s="30"/>
      <c r="H17" s="30"/>
      <c r="I17" s="30"/>
      <c r="J17" s="51"/>
    </row>
    <row r="18" spans="2:12" ht="29.4" thickBot="1">
      <c r="B18" s="29" t="s">
        <v>17</v>
      </c>
      <c r="C18" s="97">
        <v>43903</v>
      </c>
      <c r="F18" s="30"/>
      <c r="G18" s="30"/>
      <c r="H18" s="30"/>
      <c r="I18" s="30"/>
    </row>
    <row r="20" spans="2:12" ht="15" thickBot="1">
      <c r="B20" s="6" t="s">
        <v>14</v>
      </c>
    </row>
    <row r="21" spans="2:12" ht="75" customHeight="1">
      <c r="B21" s="35" t="s">
        <v>26</v>
      </c>
      <c r="C21" s="36" t="s">
        <v>6</v>
      </c>
      <c r="D21" s="11" t="s">
        <v>16</v>
      </c>
      <c r="E21" s="36" t="s">
        <v>7</v>
      </c>
      <c r="F21" s="36" t="s">
        <v>8</v>
      </c>
      <c r="G21" s="36" t="s">
        <v>9</v>
      </c>
      <c r="H21" s="36" t="s">
        <v>275</v>
      </c>
      <c r="I21" s="36" t="s">
        <v>10</v>
      </c>
      <c r="J21" s="36" t="s">
        <v>11</v>
      </c>
      <c r="K21" s="36" t="s">
        <v>12</v>
      </c>
      <c r="L21" s="37" t="s">
        <v>13</v>
      </c>
    </row>
    <row r="22" spans="2:12" ht="72">
      <c r="B22" s="66">
        <v>80111701</v>
      </c>
      <c r="C22" s="77" t="s">
        <v>284</v>
      </c>
      <c r="D22" s="84" t="s">
        <v>57</v>
      </c>
      <c r="E22" s="68" t="s">
        <v>109</v>
      </c>
      <c r="F22" s="68" t="s">
        <v>66</v>
      </c>
      <c r="G22" s="68" t="s">
        <v>59</v>
      </c>
      <c r="H22" s="56">
        <f>Tabla1[[#This Row],[Valor estimado en la vigencia actual]]/10</f>
        <v>695794726</v>
      </c>
      <c r="I22" s="56">
        <v>6957947260</v>
      </c>
      <c r="J22" s="68" t="s">
        <v>67</v>
      </c>
      <c r="K22" s="68" t="s">
        <v>68</v>
      </c>
      <c r="L22" s="69" t="s">
        <v>256</v>
      </c>
    </row>
    <row r="23" spans="2:12" ht="72">
      <c r="B23" s="66">
        <v>80111701</v>
      </c>
      <c r="C23" s="77" t="s">
        <v>280</v>
      </c>
      <c r="D23" s="78" t="s">
        <v>57</v>
      </c>
      <c r="E23" s="67" t="s">
        <v>58</v>
      </c>
      <c r="F23" s="67" t="s">
        <v>66</v>
      </c>
      <c r="G23" s="67" t="s">
        <v>59</v>
      </c>
      <c r="H23" s="57">
        <f>Tabla1[[#This Row],[Valor estimado en la vigencia actual]]/12</f>
        <v>100491754</v>
      </c>
      <c r="I23" s="57">
        <v>1205901048</v>
      </c>
      <c r="J23" s="68" t="s">
        <v>67</v>
      </c>
      <c r="K23" s="68" t="s">
        <v>68</v>
      </c>
      <c r="L23" s="52" t="s">
        <v>256</v>
      </c>
    </row>
    <row r="24" spans="2:12" ht="94.5" customHeight="1">
      <c r="B24" s="66">
        <v>80121706</v>
      </c>
      <c r="C24" s="77" t="s">
        <v>281</v>
      </c>
      <c r="D24" s="78" t="s">
        <v>57</v>
      </c>
      <c r="E24" s="67" t="s">
        <v>58</v>
      </c>
      <c r="F24" s="67" t="s">
        <v>66</v>
      </c>
      <c r="G24" s="67" t="s">
        <v>59</v>
      </c>
      <c r="H24" s="57">
        <v>13510092</v>
      </c>
      <c r="I24" s="57">
        <v>162121104</v>
      </c>
      <c r="J24" s="68" t="s">
        <v>67</v>
      </c>
      <c r="K24" s="68" t="s">
        <v>68</v>
      </c>
      <c r="L24" s="52" t="s">
        <v>256</v>
      </c>
    </row>
    <row r="25" spans="2:12" ht="90.75" customHeight="1">
      <c r="B25" s="66">
        <v>84111503</v>
      </c>
      <c r="C25" s="77" t="s">
        <v>134</v>
      </c>
      <c r="D25" s="78" t="s">
        <v>57</v>
      </c>
      <c r="E25" s="67" t="s">
        <v>56</v>
      </c>
      <c r="F25" s="67" t="s">
        <v>66</v>
      </c>
      <c r="G25" s="67" t="s">
        <v>59</v>
      </c>
      <c r="H25" s="57">
        <v>5608652</v>
      </c>
      <c r="I25" s="57">
        <v>16825956</v>
      </c>
      <c r="J25" s="68" t="s">
        <v>67</v>
      </c>
      <c r="K25" s="68" t="s">
        <v>68</v>
      </c>
      <c r="L25" s="52" t="s">
        <v>256</v>
      </c>
    </row>
    <row r="26" spans="2:12" ht="90.75" customHeight="1">
      <c r="B26" s="66">
        <v>84111503</v>
      </c>
      <c r="C26" s="77" t="s">
        <v>134</v>
      </c>
      <c r="D26" s="78" t="s">
        <v>89</v>
      </c>
      <c r="E26" s="67" t="s">
        <v>107</v>
      </c>
      <c r="F26" s="67" t="s">
        <v>66</v>
      </c>
      <c r="G26" s="67" t="s">
        <v>59</v>
      </c>
      <c r="H26" s="57">
        <f>Tabla1[[#This Row],[Valor estimado en la vigencia actual]]/8</f>
        <v>6750000</v>
      </c>
      <c r="I26" s="57">
        <v>54000000</v>
      </c>
      <c r="J26" s="68" t="s">
        <v>67</v>
      </c>
      <c r="K26" s="68" t="s">
        <v>68</v>
      </c>
      <c r="L26" s="52" t="s">
        <v>256</v>
      </c>
    </row>
    <row r="27" spans="2:12" ht="96.75" customHeight="1">
      <c r="B27" s="66">
        <v>80111701</v>
      </c>
      <c r="C27" s="77" t="s">
        <v>278</v>
      </c>
      <c r="D27" s="78" t="s">
        <v>57</v>
      </c>
      <c r="E27" s="67" t="s">
        <v>107</v>
      </c>
      <c r="F27" s="67" t="s">
        <v>66</v>
      </c>
      <c r="G27" s="67" t="s">
        <v>59</v>
      </c>
      <c r="H27" s="57">
        <f>Tabla1[[#This Row],[Valor estimado en la vigencia actual]]/8</f>
        <v>246980263.5</v>
      </c>
      <c r="I27" s="57">
        <v>1975842108</v>
      </c>
      <c r="J27" s="68" t="s">
        <v>67</v>
      </c>
      <c r="K27" s="68" t="s">
        <v>68</v>
      </c>
      <c r="L27" s="52" t="s">
        <v>256</v>
      </c>
    </row>
    <row r="28" spans="2:12" ht="90" customHeight="1">
      <c r="B28" s="66">
        <v>80111701</v>
      </c>
      <c r="C28" s="77" t="s">
        <v>276</v>
      </c>
      <c r="D28" s="78" t="s">
        <v>57</v>
      </c>
      <c r="E28" s="67" t="s">
        <v>58</v>
      </c>
      <c r="F28" s="67" t="s">
        <v>66</v>
      </c>
      <c r="G28" s="67" t="s">
        <v>59</v>
      </c>
      <c r="H28" s="57">
        <v>95247493</v>
      </c>
      <c r="I28" s="57">
        <v>1142969916</v>
      </c>
      <c r="J28" s="68" t="s">
        <v>67</v>
      </c>
      <c r="K28" s="68" t="s">
        <v>68</v>
      </c>
      <c r="L28" s="52" t="s">
        <v>256</v>
      </c>
    </row>
    <row r="29" spans="2:12" ht="72">
      <c r="B29" s="66">
        <v>80121701</v>
      </c>
      <c r="C29" s="77" t="s">
        <v>135</v>
      </c>
      <c r="D29" s="78" t="s">
        <v>57</v>
      </c>
      <c r="E29" s="67" t="s">
        <v>109</v>
      </c>
      <c r="F29" s="67" t="s">
        <v>66</v>
      </c>
      <c r="G29" s="67" t="s">
        <v>59</v>
      </c>
      <c r="H29" s="57">
        <f>Tabla1[[#This Row],[Valor estimado en la vigencia actual]]/10</f>
        <v>8328957</v>
      </c>
      <c r="I29" s="57">
        <v>83289570</v>
      </c>
      <c r="J29" s="68" t="s">
        <v>67</v>
      </c>
      <c r="K29" s="68" t="s">
        <v>68</v>
      </c>
      <c r="L29" s="52" t="s">
        <v>256</v>
      </c>
    </row>
    <row r="30" spans="2:12" ht="57.6">
      <c r="B30" s="66">
        <v>85121600</v>
      </c>
      <c r="C30" s="77" t="s">
        <v>139</v>
      </c>
      <c r="D30" s="78" t="s">
        <v>57</v>
      </c>
      <c r="E30" s="68" t="s">
        <v>73</v>
      </c>
      <c r="F30" s="67" t="s">
        <v>66</v>
      </c>
      <c r="G30" s="67" t="s">
        <v>59</v>
      </c>
      <c r="H30" s="57">
        <v>8868621</v>
      </c>
      <c r="I30" s="98">
        <v>79817589</v>
      </c>
      <c r="J30" s="68" t="s">
        <v>67</v>
      </c>
      <c r="K30" s="68" t="s">
        <v>68</v>
      </c>
      <c r="L30" s="80" t="s">
        <v>257</v>
      </c>
    </row>
    <row r="31" spans="2:12" ht="57.6">
      <c r="B31" s="66">
        <v>85121600</v>
      </c>
      <c r="C31" s="77" t="s">
        <v>140</v>
      </c>
      <c r="D31" s="78" t="s">
        <v>57</v>
      </c>
      <c r="E31" s="68" t="s">
        <v>73</v>
      </c>
      <c r="F31" s="67" t="s">
        <v>66</v>
      </c>
      <c r="G31" s="67" t="s">
        <v>59</v>
      </c>
      <c r="H31" s="57">
        <v>16692982</v>
      </c>
      <c r="I31" s="98">
        <v>150236838</v>
      </c>
      <c r="J31" s="68" t="s">
        <v>67</v>
      </c>
      <c r="K31" s="68" t="s">
        <v>68</v>
      </c>
      <c r="L31" s="80" t="s">
        <v>257</v>
      </c>
    </row>
    <row r="32" spans="2:12" ht="57.6">
      <c r="B32" s="66">
        <v>85121610</v>
      </c>
      <c r="C32" s="77" t="s">
        <v>320</v>
      </c>
      <c r="D32" s="78" t="s">
        <v>57</v>
      </c>
      <c r="E32" s="68" t="s">
        <v>73</v>
      </c>
      <c r="F32" s="67" t="s">
        <v>66</v>
      </c>
      <c r="G32" s="67" t="s">
        <v>59</v>
      </c>
      <c r="H32" s="57">
        <v>12812001</v>
      </c>
      <c r="I32" s="98">
        <v>115308009</v>
      </c>
      <c r="J32" s="68" t="s">
        <v>67</v>
      </c>
      <c r="K32" s="68" t="s">
        <v>68</v>
      </c>
      <c r="L32" s="80" t="s">
        <v>257</v>
      </c>
    </row>
    <row r="33" spans="2:12" ht="57.6">
      <c r="B33" s="66">
        <v>85121600</v>
      </c>
      <c r="C33" s="77" t="s">
        <v>141</v>
      </c>
      <c r="D33" s="78" t="s">
        <v>57</v>
      </c>
      <c r="E33" s="68" t="s">
        <v>73</v>
      </c>
      <c r="F33" s="67" t="s">
        <v>66</v>
      </c>
      <c r="G33" s="67" t="s">
        <v>59</v>
      </c>
      <c r="H33" s="57">
        <v>14432401</v>
      </c>
      <c r="I33" s="98">
        <v>129891609</v>
      </c>
      <c r="J33" s="68" t="s">
        <v>67</v>
      </c>
      <c r="K33" s="68" t="s">
        <v>68</v>
      </c>
      <c r="L33" s="80" t="s">
        <v>257</v>
      </c>
    </row>
    <row r="34" spans="2:12" ht="57.6">
      <c r="B34" s="66">
        <v>85121600</v>
      </c>
      <c r="C34" s="77" t="s">
        <v>141</v>
      </c>
      <c r="D34" s="78" t="s">
        <v>57</v>
      </c>
      <c r="E34" s="68" t="s">
        <v>73</v>
      </c>
      <c r="F34" s="67" t="s">
        <v>66</v>
      </c>
      <c r="G34" s="67" t="s">
        <v>59</v>
      </c>
      <c r="H34" s="57">
        <v>14432401</v>
      </c>
      <c r="I34" s="98">
        <v>129891609</v>
      </c>
      <c r="J34" s="68" t="s">
        <v>67</v>
      </c>
      <c r="K34" s="68" t="s">
        <v>68</v>
      </c>
      <c r="L34" s="80" t="s">
        <v>257</v>
      </c>
    </row>
    <row r="35" spans="2:12" ht="57.6">
      <c r="B35" s="66">
        <v>85121600</v>
      </c>
      <c r="C35" s="77" t="s">
        <v>141</v>
      </c>
      <c r="D35" s="78" t="s">
        <v>57</v>
      </c>
      <c r="E35" s="68" t="s">
        <v>73</v>
      </c>
      <c r="F35" s="67" t="s">
        <v>66</v>
      </c>
      <c r="G35" s="67" t="s">
        <v>59</v>
      </c>
      <c r="H35" s="57">
        <v>14432401</v>
      </c>
      <c r="I35" s="98">
        <v>129891609</v>
      </c>
      <c r="J35" s="68" t="s">
        <v>67</v>
      </c>
      <c r="K35" s="68" t="s">
        <v>68</v>
      </c>
      <c r="L35" s="80" t="s">
        <v>257</v>
      </c>
    </row>
    <row r="36" spans="2:12" ht="57.6">
      <c r="B36" s="66">
        <v>85121611</v>
      </c>
      <c r="C36" s="77" t="s">
        <v>142</v>
      </c>
      <c r="D36" s="78" t="s">
        <v>57</v>
      </c>
      <c r="E36" s="68" t="s">
        <v>73</v>
      </c>
      <c r="F36" s="67" t="s">
        <v>66</v>
      </c>
      <c r="G36" s="67" t="s">
        <v>59</v>
      </c>
      <c r="H36" s="57">
        <v>4789325</v>
      </c>
      <c r="I36" s="98">
        <v>43103925</v>
      </c>
      <c r="J36" s="68" t="s">
        <v>67</v>
      </c>
      <c r="K36" s="68" t="s">
        <v>68</v>
      </c>
      <c r="L36" s="80" t="s">
        <v>257</v>
      </c>
    </row>
    <row r="37" spans="2:12" ht="57.6">
      <c r="B37" s="66">
        <v>85121604</v>
      </c>
      <c r="C37" s="77" t="s">
        <v>143</v>
      </c>
      <c r="D37" s="78" t="s">
        <v>57</v>
      </c>
      <c r="E37" s="68" t="s">
        <v>73</v>
      </c>
      <c r="F37" s="67" t="s">
        <v>66</v>
      </c>
      <c r="G37" s="67" t="s">
        <v>59</v>
      </c>
      <c r="H37" s="57">
        <v>71765044</v>
      </c>
      <c r="I37" s="98">
        <v>645885396</v>
      </c>
      <c r="J37" s="68" t="s">
        <v>67</v>
      </c>
      <c r="K37" s="68" t="s">
        <v>68</v>
      </c>
      <c r="L37" s="80" t="s">
        <v>257</v>
      </c>
    </row>
    <row r="38" spans="2:12" ht="57.6">
      <c r="B38" s="66">
        <v>85121609</v>
      </c>
      <c r="C38" s="77" t="s">
        <v>144</v>
      </c>
      <c r="D38" s="78" t="s">
        <v>57</v>
      </c>
      <c r="E38" s="68" t="s">
        <v>73</v>
      </c>
      <c r="F38" s="67" t="s">
        <v>66</v>
      </c>
      <c r="G38" s="67" t="s">
        <v>59</v>
      </c>
      <c r="H38" s="57">
        <v>16872960</v>
      </c>
      <c r="I38" s="98">
        <v>151856640</v>
      </c>
      <c r="J38" s="68" t="s">
        <v>67</v>
      </c>
      <c r="K38" s="68" t="s">
        <v>68</v>
      </c>
      <c r="L38" s="80" t="s">
        <v>257</v>
      </c>
    </row>
    <row r="39" spans="2:12" ht="57.6">
      <c r="B39" s="66">
        <v>85121600</v>
      </c>
      <c r="C39" s="77" t="s">
        <v>145</v>
      </c>
      <c r="D39" s="78" t="s">
        <v>57</v>
      </c>
      <c r="E39" s="68" t="s">
        <v>73</v>
      </c>
      <c r="F39" s="67" t="s">
        <v>66</v>
      </c>
      <c r="G39" s="67" t="s">
        <v>59</v>
      </c>
      <c r="H39" s="57">
        <v>10291278</v>
      </c>
      <c r="I39" s="98">
        <v>92621502</v>
      </c>
      <c r="J39" s="68" t="s">
        <v>67</v>
      </c>
      <c r="K39" s="68" t="s">
        <v>68</v>
      </c>
      <c r="L39" s="80" t="s">
        <v>257</v>
      </c>
    </row>
    <row r="40" spans="2:12" ht="57.6">
      <c r="B40" s="66">
        <v>85121600</v>
      </c>
      <c r="C40" s="77" t="s">
        <v>145</v>
      </c>
      <c r="D40" s="78" t="s">
        <v>57</v>
      </c>
      <c r="E40" s="68" t="s">
        <v>73</v>
      </c>
      <c r="F40" s="67" t="s">
        <v>66</v>
      </c>
      <c r="G40" s="67" t="s">
        <v>59</v>
      </c>
      <c r="H40" s="57">
        <v>10291278</v>
      </c>
      <c r="I40" s="98">
        <v>92621502</v>
      </c>
      <c r="J40" s="68" t="s">
        <v>67</v>
      </c>
      <c r="K40" s="68" t="s">
        <v>68</v>
      </c>
      <c r="L40" s="80" t="s">
        <v>257</v>
      </c>
    </row>
    <row r="41" spans="2:12" ht="57.6">
      <c r="B41" s="66">
        <v>85121613</v>
      </c>
      <c r="C41" s="77" t="s">
        <v>146</v>
      </c>
      <c r="D41" s="78" t="s">
        <v>57</v>
      </c>
      <c r="E41" s="68" t="s">
        <v>73</v>
      </c>
      <c r="F41" s="67" t="s">
        <v>66</v>
      </c>
      <c r="G41" s="67" t="s">
        <v>59</v>
      </c>
      <c r="H41" s="57">
        <v>19789177</v>
      </c>
      <c r="I41" s="98">
        <v>178102593</v>
      </c>
      <c r="J41" s="68" t="s">
        <v>67</v>
      </c>
      <c r="K41" s="68" t="s">
        <v>68</v>
      </c>
      <c r="L41" s="80" t="s">
        <v>257</v>
      </c>
    </row>
    <row r="42" spans="2:12" ht="57.6">
      <c r="B42" s="66">
        <v>85121609</v>
      </c>
      <c r="C42" s="77" t="s">
        <v>312</v>
      </c>
      <c r="D42" s="78" t="s">
        <v>57</v>
      </c>
      <c r="E42" s="68" t="s">
        <v>73</v>
      </c>
      <c r="F42" s="67" t="s">
        <v>66</v>
      </c>
      <c r="G42" s="67" t="s">
        <v>59</v>
      </c>
      <c r="H42" s="57">
        <v>63889160</v>
      </c>
      <c r="I42" s="98">
        <v>575002440</v>
      </c>
      <c r="J42" s="68" t="s">
        <v>67</v>
      </c>
      <c r="K42" s="68" t="s">
        <v>68</v>
      </c>
      <c r="L42" s="80" t="s">
        <v>257</v>
      </c>
    </row>
    <row r="43" spans="2:12" ht="57.6">
      <c r="B43" s="66">
        <v>85121603</v>
      </c>
      <c r="C43" s="77" t="s">
        <v>147</v>
      </c>
      <c r="D43" s="78" t="s">
        <v>57</v>
      </c>
      <c r="E43" s="68" t="s">
        <v>73</v>
      </c>
      <c r="F43" s="67" t="s">
        <v>66</v>
      </c>
      <c r="G43" s="67" t="s">
        <v>59</v>
      </c>
      <c r="H43" s="57">
        <v>12987433</v>
      </c>
      <c r="I43" s="98">
        <v>116886897</v>
      </c>
      <c r="J43" s="68" t="s">
        <v>67</v>
      </c>
      <c r="K43" s="68" t="s">
        <v>68</v>
      </c>
      <c r="L43" s="80" t="s">
        <v>257</v>
      </c>
    </row>
    <row r="44" spans="2:12" ht="57.6">
      <c r="B44" s="66">
        <v>85121610</v>
      </c>
      <c r="C44" s="77" t="s">
        <v>313</v>
      </c>
      <c r="D44" s="78" t="s">
        <v>57</v>
      </c>
      <c r="E44" s="68" t="s">
        <v>73</v>
      </c>
      <c r="F44" s="67" t="s">
        <v>66</v>
      </c>
      <c r="G44" s="67" t="s">
        <v>59</v>
      </c>
      <c r="H44" s="57">
        <v>19388734</v>
      </c>
      <c r="I44" s="98">
        <v>174498606</v>
      </c>
      <c r="J44" s="68" t="s">
        <v>67</v>
      </c>
      <c r="K44" s="68" t="s">
        <v>68</v>
      </c>
      <c r="L44" s="80" t="s">
        <v>257</v>
      </c>
    </row>
    <row r="45" spans="2:12" ht="57.6">
      <c r="B45" s="66">
        <v>85121600</v>
      </c>
      <c r="C45" s="77" t="s">
        <v>314</v>
      </c>
      <c r="D45" s="78" t="s">
        <v>57</v>
      </c>
      <c r="E45" s="68" t="s">
        <v>73</v>
      </c>
      <c r="F45" s="67" t="s">
        <v>66</v>
      </c>
      <c r="G45" s="67" t="s">
        <v>59</v>
      </c>
      <c r="H45" s="56">
        <v>112682224</v>
      </c>
      <c r="I45" s="98">
        <v>1014140016</v>
      </c>
      <c r="J45" s="68" t="s">
        <v>67</v>
      </c>
      <c r="K45" s="68" t="s">
        <v>68</v>
      </c>
      <c r="L45" s="80" t="s">
        <v>257</v>
      </c>
    </row>
    <row r="46" spans="2:12" ht="57.6">
      <c r="B46" s="83">
        <v>85121600</v>
      </c>
      <c r="C46" s="44" t="s">
        <v>291</v>
      </c>
      <c r="D46" s="84" t="s">
        <v>57</v>
      </c>
      <c r="E46" s="68" t="s">
        <v>263</v>
      </c>
      <c r="F46" s="68" t="s">
        <v>66</v>
      </c>
      <c r="G46" s="68" t="s">
        <v>59</v>
      </c>
      <c r="H46" s="56">
        <v>21650877</v>
      </c>
      <c r="I46" s="56">
        <v>129905262</v>
      </c>
      <c r="J46" s="68" t="s">
        <v>67</v>
      </c>
      <c r="K46" s="68" t="s">
        <v>68</v>
      </c>
      <c r="L46" s="80" t="s">
        <v>257</v>
      </c>
    </row>
    <row r="47" spans="2:12" ht="57.6">
      <c r="B47" s="66">
        <v>85121601</v>
      </c>
      <c r="C47" s="77" t="s">
        <v>148</v>
      </c>
      <c r="D47" s="78" t="s">
        <v>57</v>
      </c>
      <c r="E47" s="68" t="s">
        <v>73</v>
      </c>
      <c r="F47" s="67" t="s">
        <v>66</v>
      </c>
      <c r="G47" s="67" t="s">
        <v>59</v>
      </c>
      <c r="H47" s="57">
        <v>14713490</v>
      </c>
      <c r="I47" s="98">
        <v>132421410</v>
      </c>
      <c r="J47" s="68" t="s">
        <v>67</v>
      </c>
      <c r="K47" s="68" t="s">
        <v>68</v>
      </c>
      <c r="L47" s="80" t="s">
        <v>257</v>
      </c>
    </row>
    <row r="48" spans="2:12" ht="72">
      <c r="B48" s="66">
        <v>85121901</v>
      </c>
      <c r="C48" s="77" t="s">
        <v>250</v>
      </c>
      <c r="D48" s="78" t="s">
        <v>57</v>
      </c>
      <c r="E48" s="68" t="s">
        <v>73</v>
      </c>
      <c r="F48" s="67" t="s">
        <v>66</v>
      </c>
      <c r="G48" s="67" t="s">
        <v>59</v>
      </c>
      <c r="H48" s="56">
        <v>9622669</v>
      </c>
      <c r="I48" s="98">
        <v>86604021</v>
      </c>
      <c r="J48" s="68" t="s">
        <v>67</v>
      </c>
      <c r="K48" s="68" t="s">
        <v>68</v>
      </c>
      <c r="L48" s="80" t="s">
        <v>257</v>
      </c>
    </row>
    <row r="49" spans="2:12" ht="57.6">
      <c r="B49" s="66">
        <v>85121603</v>
      </c>
      <c r="C49" s="77" t="s">
        <v>149</v>
      </c>
      <c r="D49" s="78" t="s">
        <v>57</v>
      </c>
      <c r="E49" s="68" t="s">
        <v>73</v>
      </c>
      <c r="F49" s="67" t="s">
        <v>66</v>
      </c>
      <c r="G49" s="67" t="s">
        <v>59</v>
      </c>
      <c r="H49" s="57">
        <v>12987433</v>
      </c>
      <c r="I49" s="98">
        <v>116886897</v>
      </c>
      <c r="J49" s="68" t="s">
        <v>67</v>
      </c>
      <c r="K49" s="68" t="s">
        <v>68</v>
      </c>
      <c r="L49" s="80" t="s">
        <v>257</v>
      </c>
    </row>
    <row r="50" spans="2:12" ht="57.6">
      <c r="B50" s="66">
        <v>85121600</v>
      </c>
      <c r="C50" s="77" t="s">
        <v>150</v>
      </c>
      <c r="D50" s="78" t="s">
        <v>57</v>
      </c>
      <c r="E50" s="68" t="s">
        <v>73</v>
      </c>
      <c r="F50" s="67" t="s">
        <v>66</v>
      </c>
      <c r="G50" s="67" t="s">
        <v>59</v>
      </c>
      <c r="H50" s="57">
        <v>14432401</v>
      </c>
      <c r="I50" s="98">
        <v>129891609</v>
      </c>
      <c r="J50" s="68" t="s">
        <v>67</v>
      </c>
      <c r="K50" s="68" t="s">
        <v>68</v>
      </c>
      <c r="L50" s="80" t="s">
        <v>257</v>
      </c>
    </row>
    <row r="51" spans="2:12" ht="57.6">
      <c r="B51" s="66">
        <v>85121603</v>
      </c>
      <c r="C51" s="77" t="s">
        <v>151</v>
      </c>
      <c r="D51" s="78" t="s">
        <v>57</v>
      </c>
      <c r="E51" s="68" t="s">
        <v>73</v>
      </c>
      <c r="F51" s="67" t="s">
        <v>66</v>
      </c>
      <c r="G51" s="67" t="s">
        <v>59</v>
      </c>
      <c r="H51" s="57">
        <v>12987433</v>
      </c>
      <c r="I51" s="98">
        <v>116886897</v>
      </c>
      <c r="J51" s="68" t="s">
        <v>67</v>
      </c>
      <c r="K51" s="68" t="s">
        <v>68</v>
      </c>
      <c r="L51" s="80" t="s">
        <v>257</v>
      </c>
    </row>
    <row r="52" spans="2:12" ht="57.6">
      <c r="B52" s="66">
        <v>85121610</v>
      </c>
      <c r="C52" s="77" t="s">
        <v>152</v>
      </c>
      <c r="D52" s="78" t="s">
        <v>57</v>
      </c>
      <c r="E52" s="68" t="s">
        <v>73</v>
      </c>
      <c r="F52" s="67" t="s">
        <v>66</v>
      </c>
      <c r="G52" s="67" t="s">
        <v>59</v>
      </c>
      <c r="H52" s="57">
        <v>12812001</v>
      </c>
      <c r="I52" s="98">
        <v>115308009</v>
      </c>
      <c r="J52" s="68" t="s">
        <v>67</v>
      </c>
      <c r="K52" s="68" t="s">
        <v>68</v>
      </c>
      <c r="L52" s="80" t="s">
        <v>257</v>
      </c>
    </row>
    <row r="53" spans="2:12" ht="57.6">
      <c r="B53" s="66">
        <v>85121609</v>
      </c>
      <c r="C53" s="77" t="s">
        <v>153</v>
      </c>
      <c r="D53" s="78" t="s">
        <v>57</v>
      </c>
      <c r="E53" s="68" t="s">
        <v>73</v>
      </c>
      <c r="F53" s="67" t="s">
        <v>66</v>
      </c>
      <c r="G53" s="67" t="s">
        <v>59</v>
      </c>
      <c r="H53" s="57">
        <v>16872960</v>
      </c>
      <c r="I53" s="98">
        <v>151856640</v>
      </c>
      <c r="J53" s="68" t="s">
        <v>67</v>
      </c>
      <c r="K53" s="68" t="s">
        <v>68</v>
      </c>
      <c r="L53" s="80" t="s">
        <v>257</v>
      </c>
    </row>
    <row r="54" spans="2:12" ht="57.6">
      <c r="B54" s="66">
        <v>85121609</v>
      </c>
      <c r="C54" s="77" t="s">
        <v>154</v>
      </c>
      <c r="D54" s="78" t="s">
        <v>57</v>
      </c>
      <c r="E54" s="68" t="s">
        <v>73</v>
      </c>
      <c r="F54" s="67" t="s">
        <v>66</v>
      </c>
      <c r="G54" s="67" t="s">
        <v>59</v>
      </c>
      <c r="H54" s="57">
        <v>16872960</v>
      </c>
      <c r="I54" s="98">
        <v>151856640</v>
      </c>
      <c r="J54" s="68" t="s">
        <v>67</v>
      </c>
      <c r="K54" s="68" t="s">
        <v>68</v>
      </c>
      <c r="L54" s="80" t="s">
        <v>257</v>
      </c>
    </row>
    <row r="55" spans="2:12" ht="57.6">
      <c r="B55" s="66">
        <v>85121609</v>
      </c>
      <c r="C55" s="77" t="s">
        <v>154</v>
      </c>
      <c r="D55" s="78" t="s">
        <v>57</v>
      </c>
      <c r="E55" s="68" t="s">
        <v>73</v>
      </c>
      <c r="F55" s="67" t="s">
        <v>66</v>
      </c>
      <c r="G55" s="67" t="s">
        <v>59</v>
      </c>
      <c r="H55" s="57">
        <v>16872960</v>
      </c>
      <c r="I55" s="98">
        <v>151856640</v>
      </c>
      <c r="J55" s="68" t="s">
        <v>67</v>
      </c>
      <c r="K55" s="68" t="s">
        <v>68</v>
      </c>
      <c r="L55" s="80" t="s">
        <v>257</v>
      </c>
    </row>
    <row r="56" spans="2:12" ht="57.6">
      <c r="B56" s="66">
        <v>85121600</v>
      </c>
      <c r="C56" s="77" t="s">
        <v>155</v>
      </c>
      <c r="D56" s="78" t="s">
        <v>57</v>
      </c>
      <c r="E56" s="68" t="s">
        <v>73</v>
      </c>
      <c r="F56" s="67" t="s">
        <v>66</v>
      </c>
      <c r="G56" s="67" t="s">
        <v>59</v>
      </c>
      <c r="H56" s="57">
        <v>12963094</v>
      </c>
      <c r="I56" s="98">
        <v>116667846</v>
      </c>
      <c r="J56" s="68" t="s">
        <v>67</v>
      </c>
      <c r="K56" s="68" t="s">
        <v>68</v>
      </c>
      <c r="L56" s="80" t="s">
        <v>257</v>
      </c>
    </row>
    <row r="57" spans="2:12" ht="57.6">
      <c r="B57" s="66">
        <v>85121603</v>
      </c>
      <c r="C57" s="77" t="s">
        <v>156</v>
      </c>
      <c r="D57" s="78" t="s">
        <v>57</v>
      </c>
      <c r="E57" s="68" t="s">
        <v>73</v>
      </c>
      <c r="F57" s="67" t="s">
        <v>66</v>
      </c>
      <c r="G57" s="67" t="s">
        <v>59</v>
      </c>
      <c r="H57" s="57">
        <v>66575517</v>
      </c>
      <c r="I57" s="98">
        <v>599179653</v>
      </c>
      <c r="J57" s="68" t="s">
        <v>67</v>
      </c>
      <c r="K57" s="68" t="s">
        <v>68</v>
      </c>
      <c r="L57" s="80" t="s">
        <v>257</v>
      </c>
    </row>
    <row r="58" spans="2:12" ht="57.6">
      <c r="B58" s="66">
        <v>85121611</v>
      </c>
      <c r="C58" s="77" t="s">
        <v>142</v>
      </c>
      <c r="D58" s="78" t="s">
        <v>57</v>
      </c>
      <c r="E58" s="68" t="s">
        <v>73</v>
      </c>
      <c r="F58" s="67" t="s">
        <v>66</v>
      </c>
      <c r="G58" s="67" t="s">
        <v>59</v>
      </c>
      <c r="H58" s="57">
        <v>4789325</v>
      </c>
      <c r="I58" s="98">
        <v>43103925</v>
      </c>
      <c r="J58" s="68" t="s">
        <v>67</v>
      </c>
      <c r="K58" s="68" t="s">
        <v>68</v>
      </c>
      <c r="L58" s="80" t="s">
        <v>257</v>
      </c>
    </row>
    <row r="59" spans="2:12" ht="57.6">
      <c r="B59" s="66">
        <v>85121611</v>
      </c>
      <c r="C59" s="77" t="s">
        <v>157</v>
      </c>
      <c r="D59" s="78" t="s">
        <v>57</v>
      </c>
      <c r="E59" s="68" t="s">
        <v>73</v>
      </c>
      <c r="F59" s="67" t="s">
        <v>66</v>
      </c>
      <c r="G59" s="67" t="s">
        <v>59</v>
      </c>
      <c r="H59" s="57">
        <v>4789325</v>
      </c>
      <c r="I59" s="98">
        <v>43103925</v>
      </c>
      <c r="J59" s="68" t="s">
        <v>67</v>
      </c>
      <c r="K59" s="68" t="s">
        <v>68</v>
      </c>
      <c r="L59" s="80" t="s">
        <v>257</v>
      </c>
    </row>
    <row r="60" spans="2:12" ht="57.6">
      <c r="B60" s="66">
        <v>85121611</v>
      </c>
      <c r="C60" s="77" t="s">
        <v>158</v>
      </c>
      <c r="D60" s="78" t="s">
        <v>57</v>
      </c>
      <c r="E60" s="68" t="s">
        <v>73</v>
      </c>
      <c r="F60" s="67" t="s">
        <v>66</v>
      </c>
      <c r="G60" s="67" t="s">
        <v>59</v>
      </c>
      <c r="H60" s="57">
        <v>4789325</v>
      </c>
      <c r="I60" s="98">
        <v>43103925</v>
      </c>
      <c r="J60" s="68" t="s">
        <v>67</v>
      </c>
      <c r="K60" s="68" t="s">
        <v>68</v>
      </c>
      <c r="L60" s="80" t="s">
        <v>257</v>
      </c>
    </row>
    <row r="61" spans="2:12" ht="57.6">
      <c r="B61" s="66">
        <v>85121611</v>
      </c>
      <c r="C61" s="77" t="s">
        <v>158</v>
      </c>
      <c r="D61" s="78" t="s">
        <v>57</v>
      </c>
      <c r="E61" s="68" t="s">
        <v>73</v>
      </c>
      <c r="F61" s="67" t="s">
        <v>66</v>
      </c>
      <c r="G61" s="67" t="s">
        <v>59</v>
      </c>
      <c r="H61" s="57">
        <v>4789325</v>
      </c>
      <c r="I61" s="98">
        <v>43103925</v>
      </c>
      <c r="J61" s="68" t="s">
        <v>67</v>
      </c>
      <c r="K61" s="68" t="s">
        <v>68</v>
      </c>
      <c r="L61" s="80" t="s">
        <v>257</v>
      </c>
    </row>
    <row r="62" spans="2:12" ht="57.6">
      <c r="B62" s="66">
        <v>85121611</v>
      </c>
      <c r="C62" s="77" t="s">
        <v>158</v>
      </c>
      <c r="D62" s="78" t="s">
        <v>57</v>
      </c>
      <c r="E62" s="68" t="s">
        <v>73</v>
      </c>
      <c r="F62" s="67" t="s">
        <v>66</v>
      </c>
      <c r="G62" s="67" t="s">
        <v>59</v>
      </c>
      <c r="H62" s="57">
        <v>4789325</v>
      </c>
      <c r="I62" s="98">
        <v>43103925</v>
      </c>
      <c r="J62" s="68" t="s">
        <v>67</v>
      </c>
      <c r="K62" s="68" t="s">
        <v>68</v>
      </c>
      <c r="L62" s="80" t="s">
        <v>257</v>
      </c>
    </row>
    <row r="63" spans="2:12" ht="57.6">
      <c r="B63" s="66">
        <v>85121700</v>
      </c>
      <c r="C63" s="77" t="s">
        <v>69</v>
      </c>
      <c r="D63" s="78" t="s">
        <v>57</v>
      </c>
      <c r="E63" s="68" t="s">
        <v>73</v>
      </c>
      <c r="F63" s="67" t="s">
        <v>66</v>
      </c>
      <c r="G63" s="67" t="s">
        <v>59</v>
      </c>
      <c r="H63" s="57">
        <v>18983328</v>
      </c>
      <c r="I63" s="98">
        <v>170849952</v>
      </c>
      <c r="J63" s="68" t="s">
        <v>67</v>
      </c>
      <c r="K63" s="68" t="s">
        <v>68</v>
      </c>
      <c r="L63" s="80" t="s">
        <v>257</v>
      </c>
    </row>
    <row r="64" spans="2:12" ht="72">
      <c r="B64" s="66">
        <v>85121609</v>
      </c>
      <c r="C64" s="77" t="s">
        <v>315</v>
      </c>
      <c r="D64" s="78" t="s">
        <v>57</v>
      </c>
      <c r="E64" s="68" t="s">
        <v>73</v>
      </c>
      <c r="F64" s="67" t="s">
        <v>66</v>
      </c>
      <c r="G64" s="67" t="s">
        <v>59</v>
      </c>
      <c r="H64" s="57">
        <v>188399435</v>
      </c>
      <c r="I64" s="98">
        <v>1695594915</v>
      </c>
      <c r="J64" s="68" t="s">
        <v>67</v>
      </c>
      <c r="K64" s="68" t="s">
        <v>68</v>
      </c>
      <c r="L64" s="80" t="s">
        <v>257</v>
      </c>
    </row>
    <row r="65" spans="1:12" ht="57.6">
      <c r="B65" s="66">
        <v>85121600</v>
      </c>
      <c r="C65" s="77" t="s">
        <v>159</v>
      </c>
      <c r="D65" s="78" t="s">
        <v>57</v>
      </c>
      <c r="E65" s="68" t="s">
        <v>73</v>
      </c>
      <c r="F65" s="67" t="s">
        <v>66</v>
      </c>
      <c r="G65" s="67" t="s">
        <v>59</v>
      </c>
      <c r="H65" s="57">
        <v>35932414</v>
      </c>
      <c r="I65" s="98">
        <v>323391726</v>
      </c>
      <c r="J65" s="68" t="s">
        <v>67</v>
      </c>
      <c r="K65" s="68" t="s">
        <v>68</v>
      </c>
      <c r="L65" s="80" t="s">
        <v>257</v>
      </c>
    </row>
    <row r="66" spans="1:12" ht="57.6">
      <c r="B66" s="66">
        <v>85121600</v>
      </c>
      <c r="C66" s="77" t="s">
        <v>160</v>
      </c>
      <c r="D66" s="78" t="s">
        <v>57</v>
      </c>
      <c r="E66" s="68" t="s">
        <v>73</v>
      </c>
      <c r="F66" s="67" t="s">
        <v>66</v>
      </c>
      <c r="G66" s="67" t="s">
        <v>59</v>
      </c>
      <c r="H66" s="57">
        <v>43902664</v>
      </c>
      <c r="I66" s="98">
        <v>395123976</v>
      </c>
      <c r="J66" s="68" t="s">
        <v>67</v>
      </c>
      <c r="K66" s="68" t="s">
        <v>68</v>
      </c>
      <c r="L66" s="80" t="s">
        <v>257</v>
      </c>
    </row>
    <row r="67" spans="1:12" ht="57.6">
      <c r="B67" s="66">
        <v>85121601</v>
      </c>
      <c r="C67" s="77" t="s">
        <v>161</v>
      </c>
      <c r="D67" s="78" t="s">
        <v>57</v>
      </c>
      <c r="E67" s="68" t="s">
        <v>73</v>
      </c>
      <c r="F67" s="67" t="s">
        <v>66</v>
      </c>
      <c r="G67" s="67" t="s">
        <v>59</v>
      </c>
      <c r="H67" s="57">
        <v>14725147</v>
      </c>
      <c r="I67" s="98">
        <v>132526323</v>
      </c>
      <c r="J67" s="68" t="s">
        <v>67</v>
      </c>
      <c r="K67" s="68" t="s">
        <v>68</v>
      </c>
      <c r="L67" s="80" t="s">
        <v>257</v>
      </c>
    </row>
    <row r="68" spans="1:12" ht="57.6">
      <c r="B68" s="66">
        <v>85121600</v>
      </c>
      <c r="C68" s="77" t="s">
        <v>70</v>
      </c>
      <c r="D68" s="78" t="s">
        <v>57</v>
      </c>
      <c r="E68" s="68" t="s">
        <v>107</v>
      </c>
      <c r="F68" s="67" t="s">
        <v>66</v>
      </c>
      <c r="G68" s="67" t="s">
        <v>59</v>
      </c>
      <c r="H68" s="57">
        <v>50612092</v>
      </c>
      <c r="I68" s="98">
        <v>454892048</v>
      </c>
      <c r="J68" s="68" t="s">
        <v>67</v>
      </c>
      <c r="K68" s="68" t="s">
        <v>68</v>
      </c>
      <c r="L68" s="80" t="s">
        <v>257</v>
      </c>
    </row>
    <row r="69" spans="1:12" ht="57.6">
      <c r="B69" s="66">
        <v>85121614</v>
      </c>
      <c r="C69" s="77" t="s">
        <v>162</v>
      </c>
      <c r="D69" s="78" t="s">
        <v>57</v>
      </c>
      <c r="E69" s="68" t="s">
        <v>73</v>
      </c>
      <c r="F69" s="67" t="s">
        <v>66</v>
      </c>
      <c r="G69" s="67" t="s">
        <v>59</v>
      </c>
      <c r="H69" s="57">
        <v>5287460</v>
      </c>
      <c r="I69" s="98">
        <v>47587140</v>
      </c>
      <c r="J69" s="68" t="s">
        <v>67</v>
      </c>
      <c r="K69" s="68" t="s">
        <v>68</v>
      </c>
      <c r="L69" s="80" t="s">
        <v>257</v>
      </c>
    </row>
    <row r="70" spans="1:12" ht="57.6">
      <c r="B70" s="66">
        <v>85121609</v>
      </c>
      <c r="C70" s="77" t="s">
        <v>163</v>
      </c>
      <c r="D70" s="78" t="s">
        <v>57</v>
      </c>
      <c r="E70" s="68" t="s">
        <v>107</v>
      </c>
      <c r="F70" s="67" t="s">
        <v>66</v>
      </c>
      <c r="G70" s="67" t="s">
        <v>59</v>
      </c>
      <c r="H70" s="56">
        <v>40150290</v>
      </c>
      <c r="I70" s="56">
        <v>321202320</v>
      </c>
      <c r="J70" s="68" t="s">
        <v>67</v>
      </c>
      <c r="K70" s="68" t="s">
        <v>68</v>
      </c>
      <c r="L70" s="80" t="s">
        <v>257</v>
      </c>
    </row>
    <row r="71" spans="1:12" ht="57.6">
      <c r="B71" s="66">
        <v>85121612</v>
      </c>
      <c r="C71" s="77" t="s">
        <v>164</v>
      </c>
      <c r="D71" s="78" t="s">
        <v>57</v>
      </c>
      <c r="E71" s="68" t="s">
        <v>107</v>
      </c>
      <c r="F71" s="67" t="s">
        <v>66</v>
      </c>
      <c r="G71" s="67" t="s">
        <v>59</v>
      </c>
      <c r="H71" s="56">
        <v>284969376</v>
      </c>
      <c r="I71" s="56">
        <v>2279755008</v>
      </c>
      <c r="J71" s="68" t="s">
        <v>67</v>
      </c>
      <c r="K71" s="68" t="s">
        <v>68</v>
      </c>
      <c r="L71" s="80" t="s">
        <v>257</v>
      </c>
    </row>
    <row r="72" spans="1:12" ht="57.6">
      <c r="A72" s="17"/>
      <c r="B72" s="66">
        <v>85121600</v>
      </c>
      <c r="C72" s="77" t="s">
        <v>165</v>
      </c>
      <c r="D72" s="78" t="s">
        <v>57</v>
      </c>
      <c r="E72" s="68" t="s">
        <v>73</v>
      </c>
      <c r="F72" s="67" t="s">
        <v>66</v>
      </c>
      <c r="G72" s="67" t="s">
        <v>59</v>
      </c>
      <c r="H72" s="56">
        <v>2776084</v>
      </c>
      <c r="I72" s="98">
        <v>24984756</v>
      </c>
      <c r="J72" s="68" t="s">
        <v>67</v>
      </c>
      <c r="K72" s="68" t="s">
        <v>68</v>
      </c>
      <c r="L72" s="80" t="s">
        <v>257</v>
      </c>
    </row>
    <row r="73" spans="1:12" ht="57.6">
      <c r="B73" s="66">
        <v>85121600</v>
      </c>
      <c r="C73" s="77" t="s">
        <v>255</v>
      </c>
      <c r="D73" s="78" t="s">
        <v>57</v>
      </c>
      <c r="E73" s="68" t="s">
        <v>73</v>
      </c>
      <c r="F73" s="67" t="s">
        <v>66</v>
      </c>
      <c r="G73" s="67" t="s">
        <v>59</v>
      </c>
      <c r="H73" s="57">
        <v>16224000</v>
      </c>
      <c r="I73" s="98">
        <v>146016000</v>
      </c>
      <c r="J73" s="68" t="s">
        <v>67</v>
      </c>
      <c r="K73" s="68" t="s">
        <v>68</v>
      </c>
      <c r="L73" s="80" t="s">
        <v>257</v>
      </c>
    </row>
    <row r="74" spans="1:12" ht="57.6">
      <c r="B74" s="66">
        <v>85121610</v>
      </c>
      <c r="C74" s="77" t="s">
        <v>152</v>
      </c>
      <c r="D74" s="78" t="s">
        <v>57</v>
      </c>
      <c r="E74" s="68" t="s">
        <v>73</v>
      </c>
      <c r="F74" s="67" t="s">
        <v>66</v>
      </c>
      <c r="G74" s="67" t="s">
        <v>59</v>
      </c>
      <c r="H74" s="57">
        <v>12812001</v>
      </c>
      <c r="I74" s="98">
        <v>115308009</v>
      </c>
      <c r="J74" s="68" t="s">
        <v>67</v>
      </c>
      <c r="K74" s="68" t="s">
        <v>68</v>
      </c>
      <c r="L74" s="80" t="s">
        <v>257</v>
      </c>
    </row>
    <row r="75" spans="1:12" ht="57.6">
      <c r="B75" s="66">
        <v>85121600</v>
      </c>
      <c r="C75" s="77" t="s">
        <v>145</v>
      </c>
      <c r="D75" s="78" t="s">
        <v>57</v>
      </c>
      <c r="E75" s="68" t="s">
        <v>73</v>
      </c>
      <c r="F75" s="67" t="s">
        <v>66</v>
      </c>
      <c r="G75" s="67" t="s">
        <v>59</v>
      </c>
      <c r="H75" s="57">
        <v>10291278</v>
      </c>
      <c r="I75" s="98">
        <v>92621502</v>
      </c>
      <c r="J75" s="68" t="s">
        <v>67</v>
      </c>
      <c r="K75" s="68" t="s">
        <v>68</v>
      </c>
      <c r="L75" s="80" t="s">
        <v>257</v>
      </c>
    </row>
    <row r="76" spans="1:12" ht="57.6">
      <c r="B76" s="66">
        <v>85121600</v>
      </c>
      <c r="C76" s="77" t="s">
        <v>159</v>
      </c>
      <c r="D76" s="78" t="s">
        <v>57</v>
      </c>
      <c r="E76" s="68" t="s">
        <v>73</v>
      </c>
      <c r="F76" s="67" t="s">
        <v>66</v>
      </c>
      <c r="G76" s="67" t="s">
        <v>59</v>
      </c>
      <c r="H76" s="57">
        <v>10696370</v>
      </c>
      <c r="I76" s="98">
        <v>96267330</v>
      </c>
      <c r="J76" s="68" t="s">
        <v>67</v>
      </c>
      <c r="K76" s="68" t="s">
        <v>68</v>
      </c>
      <c r="L76" s="80" t="s">
        <v>257</v>
      </c>
    </row>
    <row r="77" spans="1:12" ht="57.6">
      <c r="B77" s="66">
        <v>85121600</v>
      </c>
      <c r="C77" s="77" t="s">
        <v>166</v>
      </c>
      <c r="D77" s="78" t="s">
        <v>57</v>
      </c>
      <c r="E77" s="68" t="s">
        <v>73</v>
      </c>
      <c r="F77" s="67" t="s">
        <v>66</v>
      </c>
      <c r="G77" s="67" t="s">
        <v>59</v>
      </c>
      <c r="H77" s="57">
        <v>208980450</v>
      </c>
      <c r="I77" s="98">
        <v>1880824050</v>
      </c>
      <c r="J77" s="68" t="s">
        <v>67</v>
      </c>
      <c r="K77" s="68" t="s">
        <v>68</v>
      </c>
      <c r="L77" s="80" t="s">
        <v>257</v>
      </c>
    </row>
    <row r="78" spans="1:12" ht="57.6">
      <c r="B78" s="66">
        <v>85121802</v>
      </c>
      <c r="C78" s="77" t="s">
        <v>167</v>
      </c>
      <c r="D78" s="78" t="s">
        <v>57</v>
      </c>
      <c r="E78" s="68" t="s">
        <v>73</v>
      </c>
      <c r="F78" s="67" t="s">
        <v>66</v>
      </c>
      <c r="G78" s="67" t="s">
        <v>59</v>
      </c>
      <c r="H78" s="56">
        <v>96688880</v>
      </c>
      <c r="I78" s="98">
        <v>870199920</v>
      </c>
      <c r="J78" s="68" t="s">
        <v>67</v>
      </c>
      <c r="K78" s="68" t="s">
        <v>68</v>
      </c>
      <c r="L78" s="80" t="s">
        <v>257</v>
      </c>
    </row>
    <row r="79" spans="1:12" ht="57.6">
      <c r="B79" s="66">
        <v>85122004</v>
      </c>
      <c r="C79" s="77" t="s">
        <v>168</v>
      </c>
      <c r="D79" s="78" t="s">
        <v>57</v>
      </c>
      <c r="E79" s="68" t="s">
        <v>73</v>
      </c>
      <c r="F79" s="67" t="s">
        <v>66</v>
      </c>
      <c r="G79" s="67" t="s">
        <v>59</v>
      </c>
      <c r="H79" s="56">
        <v>35035879</v>
      </c>
      <c r="I79" s="98">
        <v>315322911</v>
      </c>
      <c r="J79" s="68" t="s">
        <v>67</v>
      </c>
      <c r="K79" s="68" t="s">
        <v>68</v>
      </c>
      <c r="L79" s="80" t="s">
        <v>257</v>
      </c>
    </row>
    <row r="80" spans="1:12" ht="86.4">
      <c r="B80" s="66">
        <v>85101601</v>
      </c>
      <c r="C80" s="77" t="s">
        <v>169</v>
      </c>
      <c r="D80" s="78" t="s">
        <v>57</v>
      </c>
      <c r="E80" s="68" t="s">
        <v>73</v>
      </c>
      <c r="F80" s="67" t="s">
        <v>66</v>
      </c>
      <c r="G80" s="67" t="s">
        <v>59</v>
      </c>
      <c r="H80" s="56">
        <v>731247171</v>
      </c>
      <c r="I80" s="98">
        <v>6581224539</v>
      </c>
      <c r="J80" s="68" t="s">
        <v>67</v>
      </c>
      <c r="K80" s="68" t="s">
        <v>68</v>
      </c>
      <c r="L80" s="80" t="s">
        <v>257</v>
      </c>
    </row>
    <row r="81" spans="1:12" ht="57.6">
      <c r="B81" s="66">
        <v>85121609</v>
      </c>
      <c r="C81" s="77" t="s">
        <v>170</v>
      </c>
      <c r="D81" s="78" t="s">
        <v>57</v>
      </c>
      <c r="E81" s="68" t="s">
        <v>73</v>
      </c>
      <c r="F81" s="67" t="s">
        <v>66</v>
      </c>
      <c r="G81" s="67" t="s">
        <v>59</v>
      </c>
      <c r="H81" s="56">
        <v>166159655</v>
      </c>
      <c r="I81" s="98">
        <v>1495436895</v>
      </c>
      <c r="J81" s="68" t="s">
        <v>67</v>
      </c>
      <c r="K81" s="68" t="s">
        <v>68</v>
      </c>
      <c r="L81" s="80" t="s">
        <v>257</v>
      </c>
    </row>
    <row r="82" spans="1:12" ht="57.6">
      <c r="B82" s="66">
        <v>85121600</v>
      </c>
      <c r="C82" s="77" t="s">
        <v>171</v>
      </c>
      <c r="D82" s="78" t="s">
        <v>57</v>
      </c>
      <c r="E82" s="68" t="s">
        <v>73</v>
      </c>
      <c r="F82" s="67" t="s">
        <v>66</v>
      </c>
      <c r="G82" s="67" t="s">
        <v>59</v>
      </c>
      <c r="H82" s="56">
        <v>515176709</v>
      </c>
      <c r="I82" s="98">
        <v>4636590381</v>
      </c>
      <c r="J82" s="68" t="s">
        <v>67</v>
      </c>
      <c r="K82" s="68" t="s">
        <v>68</v>
      </c>
      <c r="L82" s="80" t="s">
        <v>257</v>
      </c>
    </row>
    <row r="83" spans="1:12" ht="100.8">
      <c r="B83" s="66">
        <v>85101600</v>
      </c>
      <c r="C83" s="77" t="s">
        <v>172</v>
      </c>
      <c r="D83" s="78" t="s">
        <v>57</v>
      </c>
      <c r="E83" s="68" t="s">
        <v>73</v>
      </c>
      <c r="F83" s="67" t="s">
        <v>66</v>
      </c>
      <c r="G83" s="67" t="s">
        <v>59</v>
      </c>
      <c r="H83" s="56">
        <v>285527924</v>
      </c>
      <c r="I83" s="98">
        <v>2569751316</v>
      </c>
      <c r="J83" s="68" t="s">
        <v>67</v>
      </c>
      <c r="K83" s="68" t="s">
        <v>68</v>
      </c>
      <c r="L83" s="80" t="s">
        <v>257</v>
      </c>
    </row>
    <row r="84" spans="1:12" ht="86.4">
      <c r="B84" s="66">
        <v>85121502</v>
      </c>
      <c r="C84" s="77" t="s">
        <v>173</v>
      </c>
      <c r="D84" s="78" t="s">
        <v>57</v>
      </c>
      <c r="E84" s="68" t="s">
        <v>107</v>
      </c>
      <c r="F84" s="67" t="s">
        <v>66</v>
      </c>
      <c r="G84" s="67" t="s">
        <v>59</v>
      </c>
      <c r="H84" s="56">
        <v>740272702</v>
      </c>
      <c r="I84" s="98">
        <v>5922181616</v>
      </c>
      <c r="J84" s="68" t="s">
        <v>67</v>
      </c>
      <c r="K84" s="68" t="s">
        <v>68</v>
      </c>
      <c r="L84" s="80" t="s">
        <v>257</v>
      </c>
    </row>
    <row r="85" spans="1:12" ht="86.4">
      <c r="A85" s="17"/>
      <c r="B85" s="66">
        <v>85101601</v>
      </c>
      <c r="C85" s="77" t="s">
        <v>174</v>
      </c>
      <c r="D85" s="84" t="s">
        <v>57</v>
      </c>
      <c r="E85" s="68" t="s">
        <v>73</v>
      </c>
      <c r="F85" s="68" t="s">
        <v>66</v>
      </c>
      <c r="G85" s="68" t="s">
        <v>59</v>
      </c>
      <c r="H85" s="56">
        <v>434170955</v>
      </c>
      <c r="I85" s="98">
        <v>3907538595</v>
      </c>
      <c r="J85" s="68" t="s">
        <v>67</v>
      </c>
      <c r="K85" s="68" t="s">
        <v>68</v>
      </c>
      <c r="L85" s="80" t="s">
        <v>257</v>
      </c>
    </row>
    <row r="86" spans="1:12" ht="91.5" customHeight="1">
      <c r="B86" s="73" t="s">
        <v>175</v>
      </c>
      <c r="C86" s="72" t="s">
        <v>277</v>
      </c>
      <c r="D86" s="84" t="s">
        <v>57</v>
      </c>
      <c r="E86" s="65" t="s">
        <v>58</v>
      </c>
      <c r="F86" s="67" t="s">
        <v>66</v>
      </c>
      <c r="G86" s="67" t="s">
        <v>59</v>
      </c>
      <c r="H86" s="57">
        <v>13953533.793333333</v>
      </c>
      <c r="I86" s="57">
        <v>167442405</v>
      </c>
      <c r="J86" s="68" t="s">
        <v>67</v>
      </c>
      <c r="K86" s="68" t="s">
        <v>68</v>
      </c>
      <c r="L86" s="69" t="s">
        <v>226</v>
      </c>
    </row>
    <row r="87" spans="1:12" ht="57.6">
      <c r="B87" s="73">
        <v>80131502</v>
      </c>
      <c r="C87" s="72" t="s">
        <v>285</v>
      </c>
      <c r="D87" s="84" t="s">
        <v>57</v>
      </c>
      <c r="E87" s="65" t="s">
        <v>58</v>
      </c>
      <c r="F87" s="67" t="s">
        <v>66</v>
      </c>
      <c r="G87" s="67" t="s">
        <v>59</v>
      </c>
      <c r="H87" s="57">
        <f>Tabla1[[#This Row],[Valor estimado en la vigencia actual]]/12</f>
        <v>1462323</v>
      </c>
      <c r="I87" s="57">
        <v>17547876</v>
      </c>
      <c r="J87" s="68" t="s">
        <v>67</v>
      </c>
      <c r="K87" s="68" t="s">
        <v>68</v>
      </c>
      <c r="L87" s="69" t="s">
        <v>228</v>
      </c>
    </row>
    <row r="88" spans="1:12" ht="57.6">
      <c r="B88" s="73" t="s">
        <v>175</v>
      </c>
      <c r="C88" s="72" t="s">
        <v>33</v>
      </c>
      <c r="D88" s="84" t="s">
        <v>57</v>
      </c>
      <c r="E88" s="65" t="s">
        <v>58</v>
      </c>
      <c r="F88" s="67" t="s">
        <v>66</v>
      </c>
      <c r="G88" s="67" t="s">
        <v>59</v>
      </c>
      <c r="H88" s="57">
        <v>16537623.266666668</v>
      </c>
      <c r="I88" s="57">
        <v>198451479.20000002</v>
      </c>
      <c r="J88" s="68" t="s">
        <v>67</v>
      </c>
      <c r="K88" s="68" t="s">
        <v>68</v>
      </c>
      <c r="L88" s="69" t="s">
        <v>226</v>
      </c>
    </row>
    <row r="89" spans="1:12" ht="57.6">
      <c r="B89" s="73">
        <v>78101802</v>
      </c>
      <c r="C89" s="71" t="s">
        <v>83</v>
      </c>
      <c r="D89" s="84" t="s">
        <v>57</v>
      </c>
      <c r="E89" s="61" t="s">
        <v>32</v>
      </c>
      <c r="F89" s="61" t="s">
        <v>77</v>
      </c>
      <c r="G89" s="67" t="s">
        <v>59</v>
      </c>
      <c r="H89" s="55">
        <f>Tabla1[[#This Row],[Valor estimado en la vigencia actual]]/12</f>
        <v>4256847.583333333</v>
      </c>
      <c r="I89" s="55">
        <v>51082171</v>
      </c>
      <c r="J89" s="68" t="s">
        <v>67</v>
      </c>
      <c r="K89" s="68" t="s">
        <v>68</v>
      </c>
      <c r="L89" s="69" t="s">
        <v>226</v>
      </c>
    </row>
    <row r="90" spans="1:12" ht="57.6">
      <c r="B90" s="73">
        <v>78102201</v>
      </c>
      <c r="C90" s="71" t="s">
        <v>282</v>
      </c>
      <c r="D90" s="84" t="s">
        <v>57</v>
      </c>
      <c r="E90" s="61" t="s">
        <v>32</v>
      </c>
      <c r="F90" s="61" t="s">
        <v>77</v>
      </c>
      <c r="G90" s="67" t="s">
        <v>59</v>
      </c>
      <c r="H90" s="55">
        <f>Tabla1[[#This Row],[Valor estimado en la vigencia actual]]/12</f>
        <v>707088.75</v>
      </c>
      <c r="I90" s="55">
        <v>8485065</v>
      </c>
      <c r="J90" s="68" t="s">
        <v>67</v>
      </c>
      <c r="K90" s="68" t="s">
        <v>68</v>
      </c>
      <c r="L90" s="69" t="s">
        <v>226</v>
      </c>
    </row>
    <row r="91" spans="1:12" ht="57.6">
      <c r="B91" s="70">
        <v>76120000</v>
      </c>
      <c r="C91" s="74" t="s">
        <v>286</v>
      </c>
      <c r="D91" s="53" t="s">
        <v>57</v>
      </c>
      <c r="E91" s="61" t="s">
        <v>84</v>
      </c>
      <c r="F91" s="61" t="s">
        <v>77</v>
      </c>
      <c r="G91" s="67" t="s">
        <v>59</v>
      </c>
      <c r="H91" s="57">
        <f>Tabla1[[#This Row],[Valor estimado en la vigencia actual]]</f>
        <v>24565260</v>
      </c>
      <c r="I91" s="57">
        <v>24565260</v>
      </c>
      <c r="J91" s="68" t="s">
        <v>67</v>
      </c>
      <c r="K91" s="68" t="s">
        <v>68</v>
      </c>
      <c r="L91" s="69" t="s">
        <v>227</v>
      </c>
    </row>
    <row r="92" spans="1:12" ht="57.6">
      <c r="B92" s="70">
        <v>76120000</v>
      </c>
      <c r="C92" s="132" t="s">
        <v>34</v>
      </c>
      <c r="D92" s="61" t="s">
        <v>57</v>
      </c>
      <c r="E92" s="61" t="s">
        <v>85</v>
      </c>
      <c r="F92" s="61" t="s">
        <v>75</v>
      </c>
      <c r="G92" s="67" t="s">
        <v>59</v>
      </c>
      <c r="H92" s="57">
        <v>24565287</v>
      </c>
      <c r="I92" s="57">
        <v>270218157</v>
      </c>
      <c r="J92" s="68" t="s">
        <v>67</v>
      </c>
      <c r="K92" s="68" t="s">
        <v>68</v>
      </c>
      <c r="L92" s="69" t="s">
        <v>227</v>
      </c>
    </row>
    <row r="93" spans="1:12" ht="57.6">
      <c r="B93" s="73">
        <v>92101501</v>
      </c>
      <c r="C93" s="72" t="s">
        <v>279</v>
      </c>
      <c r="D93" s="53" t="s">
        <v>57</v>
      </c>
      <c r="E93" s="61" t="s">
        <v>84</v>
      </c>
      <c r="F93" s="61" t="s">
        <v>77</v>
      </c>
      <c r="G93" s="67" t="s">
        <v>59</v>
      </c>
      <c r="H93" s="57">
        <f>Tabla1[[#This Row],[Valor estimado en la vigencia actual]]</f>
        <v>66824294</v>
      </c>
      <c r="I93" s="57">
        <v>66824294</v>
      </c>
      <c r="J93" s="68" t="s">
        <v>67</v>
      </c>
      <c r="K93" s="68" t="s">
        <v>68</v>
      </c>
      <c r="L93" s="69" t="s">
        <v>227</v>
      </c>
    </row>
    <row r="94" spans="1:12" ht="57.6">
      <c r="B94" s="73">
        <v>92101501</v>
      </c>
      <c r="C94" s="72" t="s">
        <v>35</v>
      </c>
      <c r="D94" s="61" t="s">
        <v>57</v>
      </c>
      <c r="E94" s="61" t="s">
        <v>85</v>
      </c>
      <c r="F94" s="61" t="s">
        <v>75</v>
      </c>
      <c r="G94" s="67" t="s">
        <v>59</v>
      </c>
      <c r="H94" s="57">
        <v>70833752</v>
      </c>
      <c r="I94" s="57">
        <v>779171272</v>
      </c>
      <c r="J94" s="68" t="s">
        <v>67</v>
      </c>
      <c r="K94" s="68" t="s">
        <v>68</v>
      </c>
      <c r="L94" s="69" t="s">
        <v>227</v>
      </c>
    </row>
    <row r="95" spans="1:12" ht="57.6">
      <c r="B95" s="73">
        <v>72101511</v>
      </c>
      <c r="C95" s="72" t="s">
        <v>292</v>
      </c>
      <c r="D95" s="91" t="s">
        <v>57</v>
      </c>
      <c r="E95" s="61" t="s">
        <v>84</v>
      </c>
      <c r="F95" s="61" t="s">
        <v>77</v>
      </c>
      <c r="G95" s="67" t="s">
        <v>59</v>
      </c>
      <c r="H95" s="57">
        <v>22951093</v>
      </c>
      <c r="I95" s="57">
        <v>22951093</v>
      </c>
      <c r="J95" s="68" t="s">
        <v>67</v>
      </c>
      <c r="K95" s="68" t="s">
        <v>68</v>
      </c>
      <c r="L95" s="69" t="s">
        <v>227</v>
      </c>
    </row>
    <row r="96" spans="1:12" ht="57.6">
      <c r="B96" s="73">
        <v>72101511</v>
      </c>
      <c r="C96" s="72" t="s">
        <v>36</v>
      </c>
      <c r="D96" s="65" t="s">
        <v>57</v>
      </c>
      <c r="E96" s="61" t="s">
        <v>85</v>
      </c>
      <c r="F96" s="61" t="s">
        <v>75</v>
      </c>
      <c r="G96" s="67" t="s">
        <v>59</v>
      </c>
      <c r="H96" s="57">
        <v>33320873.824933168</v>
      </c>
      <c r="I96" s="57">
        <v>366529612.07426482</v>
      </c>
      <c r="J96" s="68" t="s">
        <v>67</v>
      </c>
      <c r="K96" s="68" t="s">
        <v>68</v>
      </c>
      <c r="L96" s="69" t="s">
        <v>227</v>
      </c>
    </row>
    <row r="97" spans="2:12" ht="57.6">
      <c r="B97" s="73" t="s">
        <v>176</v>
      </c>
      <c r="C97" s="72" t="s">
        <v>283</v>
      </c>
      <c r="D97" s="91" t="s">
        <v>57</v>
      </c>
      <c r="E97" s="61" t="s">
        <v>84</v>
      </c>
      <c r="F97" s="61" t="s">
        <v>77</v>
      </c>
      <c r="G97" s="67" t="s">
        <v>59</v>
      </c>
      <c r="H97" s="88">
        <f>Tabla1[[#This Row],[Valor estimado en la vigencia actual]]</f>
        <v>142970479</v>
      </c>
      <c r="I97" s="57">
        <v>142970479</v>
      </c>
      <c r="J97" s="68" t="s">
        <v>67</v>
      </c>
      <c r="K97" s="68" t="s">
        <v>68</v>
      </c>
      <c r="L97" s="69" t="s">
        <v>227</v>
      </c>
    </row>
    <row r="98" spans="2:12" ht="57.6">
      <c r="B98" s="73" t="s">
        <v>176</v>
      </c>
      <c r="C98" s="72" t="s">
        <v>37</v>
      </c>
      <c r="D98" s="65" t="s">
        <v>57</v>
      </c>
      <c r="E98" s="61" t="s">
        <v>85</v>
      </c>
      <c r="F98" s="53" t="s">
        <v>120</v>
      </c>
      <c r="G98" s="67" t="s">
        <v>59</v>
      </c>
      <c r="H98" s="34">
        <v>142670198</v>
      </c>
      <c r="I98" s="57">
        <v>1569372178</v>
      </c>
      <c r="J98" s="68" t="s">
        <v>67</v>
      </c>
      <c r="K98" s="68" t="s">
        <v>68</v>
      </c>
      <c r="L98" s="69" t="s">
        <v>227</v>
      </c>
    </row>
    <row r="99" spans="2:12" ht="57.6">
      <c r="B99" s="66" t="s">
        <v>177</v>
      </c>
      <c r="C99" s="72" t="s">
        <v>39</v>
      </c>
      <c r="D99" s="91" t="s">
        <v>57</v>
      </c>
      <c r="E99" s="65" t="s">
        <v>109</v>
      </c>
      <c r="F99" s="61" t="s">
        <v>77</v>
      </c>
      <c r="G99" s="67" t="s">
        <v>59</v>
      </c>
      <c r="H99" s="57">
        <f>Tabla1[[#This Row],[Valor estimado en la vigencia actual]]/10</f>
        <v>2187192.6</v>
      </c>
      <c r="I99" s="57">
        <v>21871926</v>
      </c>
      <c r="J99" s="68" t="s">
        <v>67</v>
      </c>
      <c r="K99" s="68" t="s">
        <v>68</v>
      </c>
      <c r="L99" s="69" t="s">
        <v>227</v>
      </c>
    </row>
    <row r="100" spans="2:12" ht="57.6">
      <c r="B100" s="70" t="s">
        <v>178</v>
      </c>
      <c r="C100" s="74" t="s">
        <v>249</v>
      </c>
      <c r="D100" s="53" t="s">
        <v>57</v>
      </c>
      <c r="E100" s="65" t="s">
        <v>58</v>
      </c>
      <c r="F100" s="61" t="s">
        <v>77</v>
      </c>
      <c r="G100" s="67" t="s">
        <v>59</v>
      </c>
      <c r="H100" s="57">
        <v>5524368.75</v>
      </c>
      <c r="I100" s="57">
        <v>66292425</v>
      </c>
      <c r="J100" s="68" t="s">
        <v>67</v>
      </c>
      <c r="K100" s="68" t="s">
        <v>68</v>
      </c>
      <c r="L100" s="69" t="s">
        <v>227</v>
      </c>
    </row>
    <row r="101" spans="2:12" ht="72">
      <c r="B101" s="54">
        <v>42203901</v>
      </c>
      <c r="C101" s="72" t="s">
        <v>40</v>
      </c>
      <c r="D101" s="53" t="s">
        <v>57</v>
      </c>
      <c r="E101" s="61" t="s">
        <v>58</v>
      </c>
      <c r="F101" s="61" t="s">
        <v>77</v>
      </c>
      <c r="G101" s="67" t="s">
        <v>59</v>
      </c>
      <c r="H101" s="57">
        <f>Tabla1[[#This Row],[Valor estimado en la vigencia actual]]/12</f>
        <v>1219000</v>
      </c>
      <c r="I101" s="57">
        <v>14628000</v>
      </c>
      <c r="J101" s="68" t="s">
        <v>67</v>
      </c>
      <c r="K101" s="68" t="s">
        <v>68</v>
      </c>
      <c r="L101" s="52" t="s">
        <v>256</v>
      </c>
    </row>
    <row r="102" spans="2:12" ht="57.6">
      <c r="B102" s="70">
        <v>70141605</v>
      </c>
      <c r="C102" s="74" t="s">
        <v>293</v>
      </c>
      <c r="D102" s="53" t="s">
        <v>57</v>
      </c>
      <c r="E102" s="61" t="s">
        <v>58</v>
      </c>
      <c r="F102" s="61" t="s">
        <v>77</v>
      </c>
      <c r="G102" s="67" t="s">
        <v>59</v>
      </c>
      <c r="H102" s="57">
        <f>Tabla1[[#This Row],[Valor estimado en la vigencia actual]]/12</f>
        <v>2041666.6666666667</v>
      </c>
      <c r="I102" s="57">
        <v>24500000</v>
      </c>
      <c r="J102" s="68" t="s">
        <v>67</v>
      </c>
      <c r="K102" s="68" t="s">
        <v>68</v>
      </c>
      <c r="L102" s="69" t="s">
        <v>227</v>
      </c>
    </row>
    <row r="103" spans="2:12" ht="57.6">
      <c r="B103" s="54" t="s">
        <v>179</v>
      </c>
      <c r="C103" s="71" t="s">
        <v>264</v>
      </c>
      <c r="D103" s="91" t="s">
        <v>57</v>
      </c>
      <c r="E103" s="65" t="s">
        <v>58</v>
      </c>
      <c r="F103" s="61" t="s">
        <v>77</v>
      </c>
      <c r="G103" s="67" t="s">
        <v>59</v>
      </c>
      <c r="H103" s="57">
        <v>4085000</v>
      </c>
      <c r="I103" s="57">
        <v>49020000</v>
      </c>
      <c r="J103" s="68" t="s">
        <v>67</v>
      </c>
      <c r="K103" s="68" t="s">
        <v>68</v>
      </c>
      <c r="L103" s="69" t="s">
        <v>227</v>
      </c>
    </row>
    <row r="104" spans="2:12" ht="115.2">
      <c r="B104" s="66" t="s">
        <v>180</v>
      </c>
      <c r="C104" s="72" t="s">
        <v>44</v>
      </c>
      <c r="D104" s="91" t="s">
        <v>57</v>
      </c>
      <c r="E104" s="65" t="s">
        <v>58</v>
      </c>
      <c r="F104" s="61" t="s">
        <v>77</v>
      </c>
      <c r="G104" s="67" t="s">
        <v>59</v>
      </c>
      <c r="H104" s="57">
        <v>20000000</v>
      </c>
      <c r="I104" s="57">
        <v>240000000</v>
      </c>
      <c r="J104" s="68" t="s">
        <v>67</v>
      </c>
      <c r="K104" s="68" t="s">
        <v>68</v>
      </c>
      <c r="L104" s="69" t="s">
        <v>227</v>
      </c>
    </row>
    <row r="105" spans="2:12" ht="57.6">
      <c r="B105" s="73" t="s">
        <v>194</v>
      </c>
      <c r="C105" s="72" t="s">
        <v>45</v>
      </c>
      <c r="D105" s="91" t="s">
        <v>57</v>
      </c>
      <c r="E105" s="65" t="s">
        <v>58</v>
      </c>
      <c r="F105" s="61" t="s">
        <v>77</v>
      </c>
      <c r="G105" s="67" t="s">
        <v>59</v>
      </c>
      <c r="H105" s="56">
        <v>20416666.666666668</v>
      </c>
      <c r="I105" s="56">
        <v>245000000</v>
      </c>
      <c r="J105" s="68" t="s">
        <v>67</v>
      </c>
      <c r="K105" s="68" t="s">
        <v>68</v>
      </c>
      <c r="L105" s="69" t="s">
        <v>227</v>
      </c>
    </row>
    <row r="106" spans="2:12" ht="57.6">
      <c r="B106" s="70">
        <v>81151804</v>
      </c>
      <c r="C106" s="74" t="s">
        <v>46</v>
      </c>
      <c r="D106" s="61" t="s">
        <v>86</v>
      </c>
      <c r="E106" s="68" t="s">
        <v>88</v>
      </c>
      <c r="F106" s="61" t="s">
        <v>77</v>
      </c>
      <c r="G106" s="67" t="s">
        <v>59</v>
      </c>
      <c r="H106" s="57">
        <v>389729.83333333331</v>
      </c>
      <c r="I106" s="56">
        <v>4676758</v>
      </c>
      <c r="J106" s="68" t="s">
        <v>67</v>
      </c>
      <c r="K106" s="68" t="s">
        <v>68</v>
      </c>
      <c r="L106" s="69" t="s">
        <v>227</v>
      </c>
    </row>
    <row r="107" spans="2:12" ht="57.6">
      <c r="B107" s="73">
        <v>39120000</v>
      </c>
      <c r="C107" s="72" t="s">
        <v>47</v>
      </c>
      <c r="D107" s="91" t="s">
        <v>57</v>
      </c>
      <c r="E107" s="65" t="s">
        <v>58</v>
      </c>
      <c r="F107" s="61" t="s">
        <v>77</v>
      </c>
      <c r="G107" s="67" t="s">
        <v>59</v>
      </c>
      <c r="H107" s="57">
        <v>8333333.333333333</v>
      </c>
      <c r="I107" s="57">
        <v>100000000</v>
      </c>
      <c r="J107" s="68" t="s">
        <v>67</v>
      </c>
      <c r="K107" s="68" t="s">
        <v>68</v>
      </c>
      <c r="L107" s="69" t="s">
        <v>227</v>
      </c>
    </row>
    <row r="108" spans="2:12" ht="57.6">
      <c r="B108" s="73">
        <v>31160000</v>
      </c>
      <c r="C108" s="72" t="s">
        <v>368</v>
      </c>
      <c r="D108" s="91" t="s">
        <v>57</v>
      </c>
      <c r="E108" s="65" t="s">
        <v>58</v>
      </c>
      <c r="F108" s="61" t="s">
        <v>77</v>
      </c>
      <c r="G108" s="67" t="s">
        <v>59</v>
      </c>
      <c r="H108" s="57">
        <v>20000000</v>
      </c>
      <c r="I108" s="57">
        <v>145862703</v>
      </c>
      <c r="J108" s="68" t="s">
        <v>67</v>
      </c>
      <c r="K108" s="68" t="s">
        <v>68</v>
      </c>
      <c r="L108" s="69" t="s">
        <v>227</v>
      </c>
    </row>
    <row r="109" spans="2:12" ht="57.6">
      <c r="B109" s="66">
        <v>44103105</v>
      </c>
      <c r="C109" s="75" t="s">
        <v>87</v>
      </c>
      <c r="D109" s="76" t="s">
        <v>86</v>
      </c>
      <c r="E109" s="68" t="s">
        <v>88</v>
      </c>
      <c r="F109" s="53" t="s">
        <v>77</v>
      </c>
      <c r="G109" s="68" t="s">
        <v>59</v>
      </c>
      <c r="H109" s="58"/>
      <c r="I109" s="58">
        <v>80000000</v>
      </c>
      <c r="J109" s="68" t="s">
        <v>67</v>
      </c>
      <c r="K109" s="68" t="s">
        <v>68</v>
      </c>
      <c r="L109" s="69" t="s">
        <v>228</v>
      </c>
    </row>
    <row r="110" spans="2:12" ht="57.6">
      <c r="B110" s="70">
        <v>72121507</v>
      </c>
      <c r="C110" s="74" t="s">
        <v>48</v>
      </c>
      <c r="D110" s="61" t="s">
        <v>90</v>
      </c>
      <c r="E110" s="53" t="s">
        <v>85</v>
      </c>
      <c r="F110" s="61" t="s">
        <v>77</v>
      </c>
      <c r="G110" s="67" t="s">
        <v>59</v>
      </c>
      <c r="H110" s="57"/>
      <c r="I110" s="56">
        <v>23042000</v>
      </c>
      <c r="J110" s="68" t="s">
        <v>67</v>
      </c>
      <c r="K110" s="68" t="s">
        <v>68</v>
      </c>
      <c r="L110" s="69" t="s">
        <v>227</v>
      </c>
    </row>
    <row r="111" spans="2:12" ht="57.6">
      <c r="B111" s="73">
        <v>72152300</v>
      </c>
      <c r="C111" s="72" t="s">
        <v>49</v>
      </c>
      <c r="D111" s="65" t="s">
        <v>90</v>
      </c>
      <c r="E111" s="61" t="s">
        <v>85</v>
      </c>
      <c r="F111" s="61" t="s">
        <v>77</v>
      </c>
      <c r="G111" s="67" t="s">
        <v>59</v>
      </c>
      <c r="H111" s="57"/>
      <c r="I111" s="57">
        <v>50000000</v>
      </c>
      <c r="J111" s="68" t="s">
        <v>67</v>
      </c>
      <c r="K111" s="68" t="s">
        <v>68</v>
      </c>
      <c r="L111" s="69" t="s">
        <v>227</v>
      </c>
    </row>
    <row r="112" spans="2:12" ht="100.8">
      <c r="B112" s="66" t="s">
        <v>181</v>
      </c>
      <c r="C112" s="72" t="s">
        <v>193</v>
      </c>
      <c r="D112" s="67" t="s">
        <v>90</v>
      </c>
      <c r="E112" s="68" t="s">
        <v>88</v>
      </c>
      <c r="F112" s="61" t="s">
        <v>77</v>
      </c>
      <c r="G112" s="67" t="s">
        <v>59</v>
      </c>
      <c r="H112" s="57"/>
      <c r="I112" s="57">
        <v>41648461.120000005</v>
      </c>
      <c r="J112" s="68" t="s">
        <v>67</v>
      </c>
      <c r="K112" s="68" t="s">
        <v>68</v>
      </c>
      <c r="L112" s="69" t="s">
        <v>256</v>
      </c>
    </row>
    <row r="113" spans="1:12" ht="100.8">
      <c r="B113" s="66" t="s">
        <v>181</v>
      </c>
      <c r="C113" s="72" t="s">
        <v>193</v>
      </c>
      <c r="D113" s="67" t="s">
        <v>90</v>
      </c>
      <c r="E113" s="68" t="s">
        <v>88</v>
      </c>
      <c r="F113" s="61" t="s">
        <v>77</v>
      </c>
      <c r="G113" s="67" t="s">
        <v>59</v>
      </c>
      <c r="H113" s="57"/>
      <c r="I113" s="57">
        <v>13726260.08</v>
      </c>
      <c r="J113" s="68" t="s">
        <v>67</v>
      </c>
      <c r="K113" s="68" t="s">
        <v>68</v>
      </c>
      <c r="L113" s="69" t="s">
        <v>256</v>
      </c>
    </row>
    <row r="114" spans="1:12" ht="57.6">
      <c r="B114" s="73" t="s">
        <v>182</v>
      </c>
      <c r="C114" s="72" t="s">
        <v>50</v>
      </c>
      <c r="D114" s="65" t="s">
        <v>86</v>
      </c>
      <c r="E114" s="61" t="s">
        <v>396</v>
      </c>
      <c r="F114" s="61" t="s">
        <v>77</v>
      </c>
      <c r="G114" s="67" t="s">
        <v>59</v>
      </c>
      <c r="H114" s="57">
        <f>Tabla1[[#This Row],[Valor estimado en la vigencia actual]]/9</f>
        <v>1666666.6666666665</v>
      </c>
      <c r="I114" s="57">
        <v>14999999.999999998</v>
      </c>
      <c r="J114" s="68" t="s">
        <v>67</v>
      </c>
      <c r="K114" s="68" t="s">
        <v>68</v>
      </c>
      <c r="L114" s="69" t="s">
        <v>227</v>
      </c>
    </row>
    <row r="115" spans="1:12" ht="57.6">
      <c r="B115" s="66">
        <v>11171600</v>
      </c>
      <c r="C115" s="77" t="s">
        <v>91</v>
      </c>
      <c r="D115" s="78" t="s">
        <v>90</v>
      </c>
      <c r="E115" s="61" t="s">
        <v>85</v>
      </c>
      <c r="F115" s="61" t="s">
        <v>77</v>
      </c>
      <c r="G115" s="67" t="s">
        <v>59</v>
      </c>
      <c r="H115" s="57">
        <v>5454545.4545454541</v>
      </c>
      <c r="I115" s="57">
        <v>59999999.999999993</v>
      </c>
      <c r="J115" s="68" t="s">
        <v>67</v>
      </c>
      <c r="K115" s="68" t="s">
        <v>68</v>
      </c>
      <c r="L115" s="69" t="s">
        <v>227</v>
      </c>
    </row>
    <row r="116" spans="1:12" ht="57.6">
      <c r="B116" s="66" t="s">
        <v>198</v>
      </c>
      <c r="C116" s="72" t="s">
        <v>51</v>
      </c>
      <c r="D116" s="78" t="s">
        <v>90</v>
      </c>
      <c r="E116" s="61" t="s">
        <v>85</v>
      </c>
      <c r="F116" s="61" t="s">
        <v>77</v>
      </c>
      <c r="G116" s="67" t="s">
        <v>59</v>
      </c>
      <c r="H116" s="57">
        <v>1363636.3636363635</v>
      </c>
      <c r="I116" s="57">
        <v>14999999.999999998</v>
      </c>
      <c r="J116" s="68" t="s">
        <v>67</v>
      </c>
      <c r="K116" s="68" t="s">
        <v>68</v>
      </c>
      <c r="L116" s="69" t="s">
        <v>227</v>
      </c>
    </row>
    <row r="117" spans="1:12" ht="57.6">
      <c r="B117" s="66" t="s">
        <v>183</v>
      </c>
      <c r="C117" s="72" t="s">
        <v>52</v>
      </c>
      <c r="D117" s="78" t="s">
        <v>90</v>
      </c>
      <c r="E117" s="61" t="s">
        <v>85</v>
      </c>
      <c r="F117" s="61" t="s">
        <v>77</v>
      </c>
      <c r="G117" s="67" t="s">
        <v>59</v>
      </c>
      <c r="H117" s="57">
        <f>Tabla1[[#This Row],[Valor estimado en la vigencia actual]]/11</f>
        <v>6990579.5454545459</v>
      </c>
      <c r="I117" s="57">
        <v>76896375</v>
      </c>
      <c r="J117" s="68" t="s">
        <v>67</v>
      </c>
      <c r="K117" s="68" t="s">
        <v>68</v>
      </c>
      <c r="L117" s="69" t="s">
        <v>227</v>
      </c>
    </row>
    <row r="118" spans="1:12" ht="57.6">
      <c r="B118" s="66" t="s">
        <v>184</v>
      </c>
      <c r="C118" s="72" t="s">
        <v>53</v>
      </c>
      <c r="D118" s="78" t="s">
        <v>90</v>
      </c>
      <c r="E118" s="61" t="s">
        <v>84</v>
      </c>
      <c r="F118" s="61" t="s">
        <v>77</v>
      </c>
      <c r="G118" s="67" t="s">
        <v>59</v>
      </c>
      <c r="H118" s="57"/>
      <c r="I118" s="57">
        <v>86930138.88000001</v>
      </c>
      <c r="J118" s="68" t="s">
        <v>67</v>
      </c>
      <c r="K118" s="68" t="s">
        <v>68</v>
      </c>
      <c r="L118" s="69" t="s">
        <v>227</v>
      </c>
    </row>
    <row r="119" spans="1:12" ht="57.6">
      <c r="B119" s="66">
        <v>43232300</v>
      </c>
      <c r="C119" s="71" t="s">
        <v>54</v>
      </c>
      <c r="D119" s="65" t="s">
        <v>92</v>
      </c>
      <c r="E119" s="61" t="s">
        <v>84</v>
      </c>
      <c r="F119" s="61" t="s">
        <v>77</v>
      </c>
      <c r="G119" s="67" t="s">
        <v>59</v>
      </c>
      <c r="H119" s="57">
        <v>5045040</v>
      </c>
      <c r="I119" s="57">
        <v>5045040</v>
      </c>
      <c r="J119" s="68" t="s">
        <v>67</v>
      </c>
      <c r="K119" s="68" t="s">
        <v>68</v>
      </c>
      <c r="L119" s="69" t="s">
        <v>228</v>
      </c>
    </row>
    <row r="120" spans="1:12" ht="57.6">
      <c r="B120" s="54">
        <v>411115821</v>
      </c>
      <c r="C120" s="71" t="s">
        <v>60</v>
      </c>
      <c r="D120" s="79" t="s">
        <v>90</v>
      </c>
      <c r="E120" s="79" t="s">
        <v>85</v>
      </c>
      <c r="F120" s="61" t="s">
        <v>77</v>
      </c>
      <c r="G120" s="67" t="s">
        <v>59</v>
      </c>
      <c r="H120" s="57">
        <v>831454.75</v>
      </c>
      <c r="I120" s="57">
        <v>7483092.75</v>
      </c>
      <c r="J120" s="68" t="s">
        <v>67</v>
      </c>
      <c r="K120" s="68" t="s">
        <v>68</v>
      </c>
      <c r="L120" s="69" t="s">
        <v>227</v>
      </c>
    </row>
    <row r="121" spans="1:12" ht="57.6">
      <c r="B121" s="54">
        <v>84131503</v>
      </c>
      <c r="C121" s="72" t="s">
        <v>42</v>
      </c>
      <c r="D121" s="78" t="s">
        <v>57</v>
      </c>
      <c r="E121" s="61" t="s">
        <v>84</v>
      </c>
      <c r="F121" s="61" t="s">
        <v>77</v>
      </c>
      <c r="G121" s="67" t="s">
        <v>59</v>
      </c>
      <c r="H121" s="57"/>
      <c r="I121" s="57">
        <v>1937728</v>
      </c>
      <c r="J121" s="68" t="s">
        <v>67</v>
      </c>
      <c r="K121" s="68" t="s">
        <v>68</v>
      </c>
      <c r="L121" s="69" t="s">
        <v>227</v>
      </c>
    </row>
    <row r="122" spans="1:12" ht="57.6">
      <c r="A122" s="38"/>
      <c r="B122" s="66">
        <v>85101600</v>
      </c>
      <c r="C122" s="77" t="s">
        <v>71</v>
      </c>
      <c r="D122" s="78" t="s">
        <v>57</v>
      </c>
      <c r="E122" s="68" t="s">
        <v>107</v>
      </c>
      <c r="F122" s="67" t="s">
        <v>66</v>
      </c>
      <c r="G122" s="67" t="s">
        <v>59</v>
      </c>
      <c r="H122" s="56">
        <v>43902696</v>
      </c>
      <c r="I122" s="98">
        <v>351221568</v>
      </c>
      <c r="J122" s="68" t="s">
        <v>67</v>
      </c>
      <c r="K122" s="68" t="s">
        <v>68</v>
      </c>
      <c r="L122" s="80" t="s">
        <v>257</v>
      </c>
    </row>
    <row r="123" spans="1:12" ht="57.6">
      <c r="A123" s="38"/>
      <c r="B123" s="66">
        <v>80111701</v>
      </c>
      <c r="C123" s="77" t="s">
        <v>316</v>
      </c>
      <c r="D123" s="78" t="s">
        <v>57</v>
      </c>
      <c r="E123" s="68" t="s">
        <v>107</v>
      </c>
      <c r="F123" s="67" t="s">
        <v>66</v>
      </c>
      <c r="G123" s="67" t="s">
        <v>59</v>
      </c>
      <c r="H123" s="56">
        <v>73014444</v>
      </c>
      <c r="I123" s="56">
        <v>584115552</v>
      </c>
      <c r="J123" s="68" t="s">
        <v>67</v>
      </c>
      <c r="K123" s="68" t="s">
        <v>68</v>
      </c>
      <c r="L123" s="80" t="s">
        <v>257</v>
      </c>
    </row>
    <row r="124" spans="1:12" ht="57.6">
      <c r="B124" s="66">
        <v>42142303</v>
      </c>
      <c r="C124" s="77" t="s">
        <v>93</v>
      </c>
      <c r="D124" s="84" t="s">
        <v>57</v>
      </c>
      <c r="E124" s="68" t="s">
        <v>88</v>
      </c>
      <c r="F124" s="61" t="s">
        <v>77</v>
      </c>
      <c r="G124" s="67" t="s">
        <v>59</v>
      </c>
      <c r="H124" s="57"/>
      <c r="I124" s="57">
        <v>159917259.84</v>
      </c>
      <c r="J124" s="68" t="s">
        <v>67</v>
      </c>
      <c r="K124" s="68" t="s">
        <v>68</v>
      </c>
      <c r="L124" s="69" t="s">
        <v>226</v>
      </c>
    </row>
    <row r="125" spans="1:12" ht="57.6">
      <c r="B125" s="54">
        <v>47131811</v>
      </c>
      <c r="C125" s="72" t="s">
        <v>43</v>
      </c>
      <c r="D125" s="78" t="s">
        <v>57</v>
      </c>
      <c r="E125" s="67" t="s">
        <v>58</v>
      </c>
      <c r="F125" s="61" t="s">
        <v>75</v>
      </c>
      <c r="G125" s="67" t="s">
        <v>59</v>
      </c>
      <c r="H125" s="57">
        <v>2172000</v>
      </c>
      <c r="I125" s="57">
        <v>26064000</v>
      </c>
      <c r="J125" s="68" t="s">
        <v>67</v>
      </c>
      <c r="K125" s="68" t="s">
        <v>68</v>
      </c>
      <c r="L125" s="69" t="s">
        <v>227</v>
      </c>
    </row>
    <row r="126" spans="1:12" ht="75" customHeight="1">
      <c r="A126" s="32"/>
      <c r="B126" s="66">
        <v>52150000</v>
      </c>
      <c r="C126" s="72" t="s">
        <v>97</v>
      </c>
      <c r="D126" s="91" t="s">
        <v>57</v>
      </c>
      <c r="E126" s="61" t="s">
        <v>84</v>
      </c>
      <c r="F126" s="61" t="s">
        <v>77</v>
      </c>
      <c r="G126" s="67" t="s">
        <v>59</v>
      </c>
      <c r="H126" s="57">
        <v>28451071.532155994</v>
      </c>
      <c r="I126" s="57">
        <v>28451071.532155994</v>
      </c>
      <c r="J126" s="68" t="s">
        <v>67</v>
      </c>
      <c r="K126" s="68" t="s">
        <v>68</v>
      </c>
      <c r="L126" s="69" t="s">
        <v>227</v>
      </c>
    </row>
    <row r="127" spans="1:12" ht="75" customHeight="1">
      <c r="A127" s="32"/>
      <c r="B127" s="66">
        <v>52150000</v>
      </c>
      <c r="C127" s="72" t="s">
        <v>97</v>
      </c>
      <c r="D127" s="65" t="s">
        <v>89</v>
      </c>
      <c r="E127" s="61" t="s">
        <v>73</v>
      </c>
      <c r="F127" s="61" t="s">
        <v>75</v>
      </c>
      <c r="G127" s="67" t="s">
        <v>59</v>
      </c>
      <c r="H127" s="57">
        <f>Tabla1[[#This Row],[Valor estimado en la vigencia actual]]/9</f>
        <v>22222222.222222224</v>
      </c>
      <c r="I127" s="57">
        <v>200000000</v>
      </c>
      <c r="J127" s="68" t="s">
        <v>67</v>
      </c>
      <c r="K127" s="68" t="s">
        <v>68</v>
      </c>
      <c r="L127" s="69" t="s">
        <v>227</v>
      </c>
    </row>
    <row r="128" spans="1:12" ht="75" customHeight="1">
      <c r="A128" s="32"/>
      <c r="B128" s="66" t="s">
        <v>185</v>
      </c>
      <c r="C128" s="77" t="s">
        <v>251</v>
      </c>
      <c r="D128" s="84" t="s">
        <v>57</v>
      </c>
      <c r="E128" s="67" t="s">
        <v>58</v>
      </c>
      <c r="F128" s="61" t="s">
        <v>77</v>
      </c>
      <c r="G128" s="67" t="s">
        <v>59</v>
      </c>
      <c r="H128" s="57">
        <v>6615668.5466666669</v>
      </c>
      <c r="I128" s="57">
        <v>79388022.560000002</v>
      </c>
      <c r="J128" s="68" t="s">
        <v>67</v>
      </c>
      <c r="K128" s="68" t="s">
        <v>68</v>
      </c>
      <c r="L128" s="69" t="s">
        <v>227</v>
      </c>
    </row>
    <row r="129" spans="1:12" ht="75" customHeight="1">
      <c r="A129" s="32"/>
      <c r="B129" s="66" t="s">
        <v>185</v>
      </c>
      <c r="C129" s="44" t="s">
        <v>252</v>
      </c>
      <c r="D129" s="84" t="s">
        <v>57</v>
      </c>
      <c r="E129" s="67" t="s">
        <v>58</v>
      </c>
      <c r="F129" s="61" t="s">
        <v>77</v>
      </c>
      <c r="G129" s="67" t="s">
        <v>59</v>
      </c>
      <c r="H129" s="42">
        <v>12672601.358266667</v>
      </c>
      <c r="I129" s="42">
        <v>152071216.2992</v>
      </c>
      <c r="J129" s="68" t="s">
        <v>67</v>
      </c>
      <c r="K129" s="68" t="s">
        <v>68</v>
      </c>
      <c r="L129" s="80" t="s">
        <v>257</v>
      </c>
    </row>
    <row r="130" spans="1:12" ht="75" customHeight="1">
      <c r="A130" s="32"/>
      <c r="B130" s="66">
        <v>44120000</v>
      </c>
      <c r="C130" s="72" t="s">
        <v>38</v>
      </c>
      <c r="D130" s="84" t="s">
        <v>86</v>
      </c>
      <c r="E130" s="67" t="s">
        <v>73</v>
      </c>
      <c r="F130" s="61" t="s">
        <v>77</v>
      </c>
      <c r="G130" s="67" t="s">
        <v>59</v>
      </c>
      <c r="H130" s="57">
        <f>Tabla1[[#This Row],[Valor estimado en la vigencia actual]]/9</f>
        <v>14000000</v>
      </c>
      <c r="I130" s="57">
        <v>126000000</v>
      </c>
      <c r="J130" s="68" t="s">
        <v>67</v>
      </c>
      <c r="K130" s="68" t="s">
        <v>68</v>
      </c>
      <c r="L130" s="69" t="s">
        <v>227</v>
      </c>
    </row>
    <row r="131" spans="1:12" ht="216">
      <c r="A131" s="32"/>
      <c r="B131" s="66" t="s">
        <v>232</v>
      </c>
      <c r="C131" s="77" t="s">
        <v>296</v>
      </c>
      <c r="D131" s="84" t="s">
        <v>57</v>
      </c>
      <c r="E131" s="61" t="s">
        <v>84</v>
      </c>
      <c r="F131" s="61" t="s">
        <v>77</v>
      </c>
      <c r="G131" s="67" t="s">
        <v>62</v>
      </c>
      <c r="H131" s="59">
        <v>64937776</v>
      </c>
      <c r="I131" s="59">
        <v>64937776</v>
      </c>
      <c r="J131" s="68" t="s">
        <v>67</v>
      </c>
      <c r="K131" s="68" t="s">
        <v>68</v>
      </c>
      <c r="L131" s="69" t="s">
        <v>229</v>
      </c>
    </row>
    <row r="132" spans="1:12" ht="216">
      <c r="A132" s="32"/>
      <c r="B132" s="66" t="s">
        <v>233</v>
      </c>
      <c r="C132" s="77" t="s">
        <v>98</v>
      </c>
      <c r="D132" s="84" t="s">
        <v>57</v>
      </c>
      <c r="E132" s="61" t="s">
        <v>84</v>
      </c>
      <c r="F132" s="61" t="s">
        <v>77</v>
      </c>
      <c r="G132" s="67" t="s">
        <v>62</v>
      </c>
      <c r="H132" s="59">
        <v>15810300</v>
      </c>
      <c r="I132" s="59">
        <v>15810300</v>
      </c>
      <c r="J132" s="68" t="s">
        <v>67</v>
      </c>
      <c r="K132" s="68" t="s">
        <v>68</v>
      </c>
      <c r="L132" s="69" t="s">
        <v>229</v>
      </c>
    </row>
    <row r="133" spans="1:12" ht="216">
      <c r="A133" s="32"/>
      <c r="B133" s="66" t="s">
        <v>234</v>
      </c>
      <c r="C133" s="77" t="s">
        <v>99</v>
      </c>
      <c r="D133" s="84" t="s">
        <v>57</v>
      </c>
      <c r="E133" s="61" t="s">
        <v>84</v>
      </c>
      <c r="F133" s="61" t="s">
        <v>77</v>
      </c>
      <c r="G133" s="67" t="s">
        <v>62</v>
      </c>
      <c r="H133" s="59">
        <v>32996400</v>
      </c>
      <c r="I133" s="59">
        <v>32996400</v>
      </c>
      <c r="J133" s="68" t="s">
        <v>67</v>
      </c>
      <c r="K133" s="68" t="s">
        <v>68</v>
      </c>
      <c r="L133" s="69" t="s">
        <v>229</v>
      </c>
    </row>
    <row r="134" spans="1:12" ht="216">
      <c r="A134" s="32"/>
      <c r="B134" s="66" t="s">
        <v>235</v>
      </c>
      <c r="C134" s="77" t="s">
        <v>100</v>
      </c>
      <c r="D134" s="84" t="s">
        <v>57</v>
      </c>
      <c r="E134" s="61" t="s">
        <v>84</v>
      </c>
      <c r="F134" s="61" t="s">
        <v>77</v>
      </c>
      <c r="G134" s="67" t="s">
        <v>62</v>
      </c>
      <c r="H134" s="59">
        <v>53237771.678739496</v>
      </c>
      <c r="I134" s="59">
        <v>53237771.678739496</v>
      </c>
      <c r="J134" s="68" t="s">
        <v>67</v>
      </c>
      <c r="K134" s="68" t="s">
        <v>68</v>
      </c>
      <c r="L134" s="69" t="s">
        <v>229</v>
      </c>
    </row>
    <row r="135" spans="1:12" ht="216">
      <c r="A135" s="32"/>
      <c r="B135" s="66" t="s">
        <v>236</v>
      </c>
      <c r="C135" s="75" t="s">
        <v>61</v>
      </c>
      <c r="D135" s="78" t="s">
        <v>57</v>
      </c>
      <c r="E135" s="61" t="s">
        <v>85</v>
      </c>
      <c r="F135" s="68" t="s">
        <v>120</v>
      </c>
      <c r="G135" s="67" t="s">
        <v>62</v>
      </c>
      <c r="H135" s="59">
        <v>178862197.92873952</v>
      </c>
      <c r="I135" s="59">
        <v>1967484177.2161348</v>
      </c>
      <c r="J135" s="68" t="s">
        <v>67</v>
      </c>
      <c r="K135" s="68" t="s">
        <v>68</v>
      </c>
      <c r="L135" s="69" t="s">
        <v>229</v>
      </c>
    </row>
    <row r="136" spans="1:12" ht="75" customHeight="1">
      <c r="A136" s="32"/>
      <c r="B136" s="66" t="s">
        <v>72</v>
      </c>
      <c r="C136" s="77" t="s">
        <v>237</v>
      </c>
      <c r="D136" s="68" t="s">
        <v>57</v>
      </c>
      <c r="E136" s="67" t="s">
        <v>56</v>
      </c>
      <c r="F136" s="61" t="s">
        <v>77</v>
      </c>
      <c r="G136" s="67" t="s">
        <v>59</v>
      </c>
      <c r="H136" s="57"/>
      <c r="I136" s="57">
        <v>80000000</v>
      </c>
      <c r="J136" s="68" t="s">
        <v>67</v>
      </c>
      <c r="K136" s="68" t="s">
        <v>68</v>
      </c>
      <c r="L136" s="69" t="s">
        <v>226</v>
      </c>
    </row>
    <row r="137" spans="1:12" ht="75" customHeight="1">
      <c r="A137" s="32"/>
      <c r="B137" s="66" t="s">
        <v>72</v>
      </c>
      <c r="C137" s="77" t="s">
        <v>238</v>
      </c>
      <c r="D137" s="68" t="s">
        <v>57</v>
      </c>
      <c r="E137" s="67" t="s">
        <v>56</v>
      </c>
      <c r="F137" s="61" t="s">
        <v>77</v>
      </c>
      <c r="G137" s="67" t="s">
        <v>59</v>
      </c>
      <c r="H137" s="57"/>
      <c r="I137" s="57">
        <v>35000000</v>
      </c>
      <c r="J137" s="68" t="s">
        <v>67</v>
      </c>
      <c r="K137" s="68" t="s">
        <v>68</v>
      </c>
      <c r="L137" s="69" t="s">
        <v>226</v>
      </c>
    </row>
    <row r="138" spans="1:12" ht="75" customHeight="1">
      <c r="A138" s="32"/>
      <c r="B138" s="66" t="s">
        <v>72</v>
      </c>
      <c r="C138" s="77" t="s">
        <v>239</v>
      </c>
      <c r="D138" s="68" t="s">
        <v>57</v>
      </c>
      <c r="E138" s="67" t="s">
        <v>56</v>
      </c>
      <c r="F138" s="61" t="s">
        <v>77</v>
      </c>
      <c r="G138" s="67" t="s">
        <v>59</v>
      </c>
      <c r="H138" s="57"/>
      <c r="I138" s="57">
        <v>65000000</v>
      </c>
      <c r="J138" s="68" t="s">
        <v>67</v>
      </c>
      <c r="K138" s="68" t="s">
        <v>68</v>
      </c>
      <c r="L138" s="69" t="s">
        <v>226</v>
      </c>
    </row>
    <row r="139" spans="1:12" ht="75" customHeight="1">
      <c r="A139" s="32"/>
      <c r="B139" s="66" t="s">
        <v>72</v>
      </c>
      <c r="C139" s="75" t="s">
        <v>240</v>
      </c>
      <c r="D139" s="78" t="s">
        <v>92</v>
      </c>
      <c r="E139" s="67" t="s">
        <v>56</v>
      </c>
      <c r="F139" s="61" t="s">
        <v>77</v>
      </c>
      <c r="G139" s="67" t="s">
        <v>59</v>
      </c>
      <c r="H139" s="57"/>
      <c r="I139" s="57">
        <v>120000000</v>
      </c>
      <c r="J139" s="68" t="s">
        <v>67</v>
      </c>
      <c r="K139" s="68" t="s">
        <v>68</v>
      </c>
      <c r="L139" s="69" t="s">
        <v>226</v>
      </c>
    </row>
    <row r="140" spans="1:12" ht="75" customHeight="1">
      <c r="A140" s="32"/>
      <c r="B140" s="66" t="s">
        <v>72</v>
      </c>
      <c r="C140" s="75" t="s">
        <v>241</v>
      </c>
      <c r="D140" s="78" t="s">
        <v>92</v>
      </c>
      <c r="E140" s="67" t="s">
        <v>56</v>
      </c>
      <c r="F140" s="61" t="s">
        <v>77</v>
      </c>
      <c r="G140" s="67" t="s">
        <v>59</v>
      </c>
      <c r="H140" s="57"/>
      <c r="I140" s="57">
        <v>60000000</v>
      </c>
      <c r="J140" s="68" t="s">
        <v>67</v>
      </c>
      <c r="K140" s="68" t="s">
        <v>68</v>
      </c>
      <c r="L140" s="69" t="s">
        <v>226</v>
      </c>
    </row>
    <row r="141" spans="1:12" ht="75" customHeight="1">
      <c r="A141" s="32"/>
      <c r="B141" s="66" t="s">
        <v>72</v>
      </c>
      <c r="C141" s="75" t="s">
        <v>242</v>
      </c>
      <c r="D141" s="78" t="s">
        <v>92</v>
      </c>
      <c r="E141" s="67" t="s">
        <v>56</v>
      </c>
      <c r="F141" s="61" t="s">
        <v>77</v>
      </c>
      <c r="G141" s="67" t="s">
        <v>59</v>
      </c>
      <c r="H141" s="57"/>
      <c r="I141" s="57">
        <v>70000000</v>
      </c>
      <c r="J141" s="68" t="s">
        <v>67</v>
      </c>
      <c r="K141" s="68" t="s">
        <v>68</v>
      </c>
      <c r="L141" s="69" t="s">
        <v>226</v>
      </c>
    </row>
    <row r="142" spans="1:12" ht="75" customHeight="1">
      <c r="A142" s="32"/>
      <c r="B142" s="66">
        <v>77102001</v>
      </c>
      <c r="C142" s="77" t="s">
        <v>243</v>
      </c>
      <c r="D142" s="78" t="s">
        <v>90</v>
      </c>
      <c r="E142" s="61" t="s">
        <v>84</v>
      </c>
      <c r="F142" s="61" t="s">
        <v>77</v>
      </c>
      <c r="G142" s="67" t="s">
        <v>59</v>
      </c>
      <c r="H142" s="57"/>
      <c r="I142" s="57">
        <v>114000000</v>
      </c>
      <c r="J142" s="68" t="s">
        <v>67</v>
      </c>
      <c r="K142" s="68" t="s">
        <v>68</v>
      </c>
      <c r="L142" s="69" t="s">
        <v>226</v>
      </c>
    </row>
    <row r="143" spans="1:12" ht="75" customHeight="1">
      <c r="A143" s="32"/>
      <c r="B143" s="66">
        <v>85161503</v>
      </c>
      <c r="C143" s="75" t="s">
        <v>101</v>
      </c>
      <c r="D143" s="78" t="s">
        <v>90</v>
      </c>
      <c r="E143" s="61" t="s">
        <v>84</v>
      </c>
      <c r="F143" s="68" t="s">
        <v>231</v>
      </c>
      <c r="G143" s="67" t="s">
        <v>59</v>
      </c>
      <c r="H143" s="57"/>
      <c r="I143" s="57">
        <v>698023884</v>
      </c>
      <c r="J143" s="68" t="s">
        <v>67</v>
      </c>
      <c r="K143" s="68" t="s">
        <v>68</v>
      </c>
      <c r="L143" s="69" t="s">
        <v>254</v>
      </c>
    </row>
    <row r="144" spans="1:12" ht="75" customHeight="1">
      <c r="A144" s="32"/>
      <c r="B144" s="66">
        <v>85161503</v>
      </c>
      <c r="C144" s="77" t="s">
        <v>102</v>
      </c>
      <c r="D144" s="84" t="s">
        <v>57</v>
      </c>
      <c r="E144" s="67" t="s">
        <v>58</v>
      </c>
      <c r="F144" s="61" t="s">
        <v>77</v>
      </c>
      <c r="G144" s="67" t="s">
        <v>59</v>
      </c>
      <c r="H144" s="81"/>
      <c r="I144" s="57">
        <v>66000000</v>
      </c>
      <c r="J144" s="68" t="s">
        <v>67</v>
      </c>
      <c r="K144" s="68" t="s">
        <v>68</v>
      </c>
      <c r="L144" s="69" t="s">
        <v>254</v>
      </c>
    </row>
    <row r="145" spans="1:12" ht="75" customHeight="1">
      <c r="A145" s="32"/>
      <c r="B145" s="66">
        <v>46182200</v>
      </c>
      <c r="C145" s="75" t="s">
        <v>103</v>
      </c>
      <c r="D145" s="78" t="s">
        <v>90</v>
      </c>
      <c r="E145" s="61" t="s">
        <v>84</v>
      </c>
      <c r="F145" s="61" t="s">
        <v>77</v>
      </c>
      <c r="G145" s="67" t="s">
        <v>59</v>
      </c>
      <c r="H145" s="57"/>
      <c r="I145" s="57">
        <v>45517500</v>
      </c>
      <c r="J145" s="68" t="s">
        <v>67</v>
      </c>
      <c r="K145" s="68" t="s">
        <v>68</v>
      </c>
      <c r="L145" s="69" t="s">
        <v>256</v>
      </c>
    </row>
    <row r="146" spans="1:12" ht="100.8">
      <c r="A146" s="32"/>
      <c r="B146" s="66" t="s">
        <v>253</v>
      </c>
      <c r="C146" s="75" t="s">
        <v>104</v>
      </c>
      <c r="D146" s="78" t="s">
        <v>90</v>
      </c>
      <c r="E146" s="61" t="s">
        <v>84</v>
      </c>
      <c r="F146" s="61" t="s">
        <v>77</v>
      </c>
      <c r="G146" s="67" t="s">
        <v>59</v>
      </c>
      <c r="H146" s="57"/>
      <c r="I146" s="57">
        <v>79895410</v>
      </c>
      <c r="J146" s="68" t="s">
        <v>67</v>
      </c>
      <c r="K146" s="68" t="s">
        <v>68</v>
      </c>
      <c r="L146" s="69" t="s">
        <v>256</v>
      </c>
    </row>
    <row r="147" spans="1:12" ht="75" customHeight="1">
      <c r="A147" s="32"/>
      <c r="B147" s="66">
        <v>40101604</v>
      </c>
      <c r="C147" s="75" t="s">
        <v>105</v>
      </c>
      <c r="D147" s="78" t="s">
        <v>90</v>
      </c>
      <c r="E147" s="61" t="s">
        <v>84</v>
      </c>
      <c r="F147" s="61" t="s">
        <v>77</v>
      </c>
      <c r="G147" s="67" t="s">
        <v>59</v>
      </c>
      <c r="H147" s="57"/>
      <c r="I147" s="57">
        <v>9163000</v>
      </c>
      <c r="J147" s="68" t="s">
        <v>67</v>
      </c>
      <c r="K147" s="68" t="s">
        <v>68</v>
      </c>
      <c r="L147" s="69" t="s">
        <v>227</v>
      </c>
    </row>
    <row r="148" spans="1:12" ht="75" customHeight="1">
      <c r="A148" s="32"/>
      <c r="B148" s="66" t="s">
        <v>245</v>
      </c>
      <c r="C148" s="75" t="s">
        <v>106</v>
      </c>
      <c r="D148" s="78" t="s">
        <v>90</v>
      </c>
      <c r="E148" s="61" t="s">
        <v>84</v>
      </c>
      <c r="F148" s="61" t="s">
        <v>77</v>
      </c>
      <c r="G148" s="67" t="s">
        <v>59</v>
      </c>
      <c r="H148" s="57"/>
      <c r="I148" s="57">
        <v>43411676</v>
      </c>
      <c r="J148" s="68" t="s">
        <v>67</v>
      </c>
      <c r="K148" s="68" t="s">
        <v>68</v>
      </c>
      <c r="L148" s="69" t="s">
        <v>256</v>
      </c>
    </row>
    <row r="149" spans="1:12" ht="144">
      <c r="A149" s="32"/>
      <c r="B149" s="66" t="s">
        <v>186</v>
      </c>
      <c r="C149" s="75" t="s">
        <v>74</v>
      </c>
      <c r="D149" s="76" t="s">
        <v>90</v>
      </c>
      <c r="E149" s="68" t="s">
        <v>88</v>
      </c>
      <c r="F149" s="61" t="s">
        <v>75</v>
      </c>
      <c r="G149" s="67" t="s">
        <v>59</v>
      </c>
      <c r="H149" s="64"/>
      <c r="I149" s="57">
        <v>324300000</v>
      </c>
      <c r="J149" s="68" t="s">
        <v>67</v>
      </c>
      <c r="K149" s="68" t="s">
        <v>68</v>
      </c>
      <c r="L149" s="69" t="s">
        <v>226</v>
      </c>
    </row>
    <row r="150" spans="1:12" ht="76.5" customHeight="1">
      <c r="A150" s="32"/>
      <c r="B150" s="66" t="s">
        <v>187</v>
      </c>
      <c r="C150" s="75" t="s">
        <v>76</v>
      </c>
      <c r="D150" s="76" t="s">
        <v>89</v>
      </c>
      <c r="E150" s="68" t="s">
        <v>84</v>
      </c>
      <c r="F150" s="67" t="s">
        <v>77</v>
      </c>
      <c r="G150" s="67" t="s">
        <v>59</v>
      </c>
      <c r="H150" s="64"/>
      <c r="I150" s="57">
        <v>24000000</v>
      </c>
      <c r="J150" s="68" t="s">
        <v>67</v>
      </c>
      <c r="K150" s="68" t="s">
        <v>68</v>
      </c>
      <c r="L150" s="69" t="s">
        <v>226</v>
      </c>
    </row>
    <row r="151" spans="1:12" ht="57.6">
      <c r="A151" s="32"/>
      <c r="B151" s="66">
        <v>44103103</v>
      </c>
      <c r="C151" s="75" t="s">
        <v>393</v>
      </c>
      <c r="D151" s="76" t="s">
        <v>89</v>
      </c>
      <c r="E151" s="67" t="s">
        <v>107</v>
      </c>
      <c r="F151" s="61" t="s">
        <v>75</v>
      </c>
      <c r="G151" s="67" t="s">
        <v>59</v>
      </c>
      <c r="H151" s="64">
        <f>Tabla1[[#This Row],[Valor estimado en la vigencia actual]]/8</f>
        <v>25625000</v>
      </c>
      <c r="I151" s="57">
        <v>205000000</v>
      </c>
      <c r="J151" s="68" t="s">
        <v>67</v>
      </c>
      <c r="K151" s="68" t="s">
        <v>68</v>
      </c>
      <c r="L151" s="69" t="s">
        <v>228</v>
      </c>
    </row>
    <row r="152" spans="1:12" ht="57.6">
      <c r="A152" s="32"/>
      <c r="B152" s="66" t="s">
        <v>188</v>
      </c>
      <c r="C152" s="75" t="s">
        <v>78</v>
      </c>
      <c r="D152" s="76" t="s">
        <v>90</v>
      </c>
      <c r="E152" s="68" t="s">
        <v>88</v>
      </c>
      <c r="F152" s="67" t="s">
        <v>77</v>
      </c>
      <c r="G152" s="67" t="s">
        <v>59</v>
      </c>
      <c r="H152" s="64"/>
      <c r="I152" s="57">
        <v>9050000</v>
      </c>
      <c r="J152" s="68" t="s">
        <v>67</v>
      </c>
      <c r="K152" s="68" t="s">
        <v>68</v>
      </c>
      <c r="L152" s="69" t="s">
        <v>226</v>
      </c>
    </row>
    <row r="153" spans="1:12" ht="57.6">
      <c r="A153" s="32"/>
      <c r="B153" s="66" t="s">
        <v>189</v>
      </c>
      <c r="C153" s="75" t="s">
        <v>79</v>
      </c>
      <c r="D153" s="76" t="s">
        <v>90</v>
      </c>
      <c r="E153" s="68" t="s">
        <v>88</v>
      </c>
      <c r="F153" s="67" t="s">
        <v>77</v>
      </c>
      <c r="G153" s="67" t="s">
        <v>59</v>
      </c>
      <c r="H153" s="64"/>
      <c r="I153" s="57">
        <v>10000000</v>
      </c>
      <c r="J153" s="68" t="s">
        <v>67</v>
      </c>
      <c r="K153" s="68" t="s">
        <v>68</v>
      </c>
      <c r="L153" s="69" t="s">
        <v>226</v>
      </c>
    </row>
    <row r="154" spans="1:12" ht="57.6">
      <c r="A154" s="32"/>
      <c r="B154" s="66" t="s">
        <v>190</v>
      </c>
      <c r="C154" s="77" t="s">
        <v>80</v>
      </c>
      <c r="D154" s="82" t="s">
        <v>57</v>
      </c>
      <c r="E154" s="68" t="s">
        <v>107</v>
      </c>
      <c r="F154" s="67" t="s">
        <v>77</v>
      </c>
      <c r="G154" s="67" t="s">
        <v>59</v>
      </c>
      <c r="H154" s="55">
        <v>7500000</v>
      </c>
      <c r="I154" s="57">
        <v>60000000</v>
      </c>
      <c r="J154" s="68" t="s">
        <v>67</v>
      </c>
      <c r="K154" s="68" t="s">
        <v>68</v>
      </c>
      <c r="L154" s="69" t="s">
        <v>226</v>
      </c>
    </row>
    <row r="155" spans="1:12" ht="86.4">
      <c r="A155" s="40"/>
      <c r="B155" s="66" t="s">
        <v>191</v>
      </c>
      <c r="C155" s="72" t="s">
        <v>111</v>
      </c>
      <c r="D155" s="84" t="s">
        <v>57</v>
      </c>
      <c r="E155" s="68" t="s">
        <v>88</v>
      </c>
      <c r="F155" s="67" t="s">
        <v>77</v>
      </c>
      <c r="G155" s="67" t="s">
        <v>59</v>
      </c>
      <c r="H155" s="57">
        <v>15000000</v>
      </c>
      <c r="I155" s="57">
        <v>30000000</v>
      </c>
      <c r="J155" s="68" t="s">
        <v>67</v>
      </c>
      <c r="K155" s="68" t="s">
        <v>68</v>
      </c>
      <c r="L155" s="69" t="s">
        <v>108</v>
      </c>
    </row>
    <row r="156" spans="1:12" ht="114.6" customHeight="1">
      <c r="A156" s="32"/>
      <c r="B156" s="66" t="s">
        <v>191</v>
      </c>
      <c r="C156" s="72" t="s">
        <v>110</v>
      </c>
      <c r="D156" s="84" t="s">
        <v>57</v>
      </c>
      <c r="E156" s="68" t="s">
        <v>88</v>
      </c>
      <c r="F156" s="67" t="s">
        <v>77</v>
      </c>
      <c r="G156" s="67" t="s">
        <v>59</v>
      </c>
      <c r="H156" s="57">
        <v>70000000</v>
      </c>
      <c r="I156" s="57">
        <v>140000000</v>
      </c>
      <c r="J156" s="68" t="s">
        <v>67</v>
      </c>
      <c r="K156" s="68" t="s">
        <v>68</v>
      </c>
      <c r="L156" s="69" t="s">
        <v>108</v>
      </c>
    </row>
    <row r="157" spans="1:12" ht="86.4">
      <c r="A157" s="32"/>
      <c r="B157" s="66" t="s">
        <v>191</v>
      </c>
      <c r="C157" s="77" t="s">
        <v>112</v>
      </c>
      <c r="D157" s="84" t="s">
        <v>57</v>
      </c>
      <c r="E157" s="68" t="s">
        <v>88</v>
      </c>
      <c r="F157" s="67" t="s">
        <v>77</v>
      </c>
      <c r="G157" s="67" t="s">
        <v>59</v>
      </c>
      <c r="H157" s="57">
        <v>25000000</v>
      </c>
      <c r="I157" s="57">
        <v>50000000</v>
      </c>
      <c r="J157" s="68" t="s">
        <v>67</v>
      </c>
      <c r="K157" s="68" t="s">
        <v>68</v>
      </c>
      <c r="L157" s="69" t="s">
        <v>108</v>
      </c>
    </row>
    <row r="158" spans="1:12" ht="100.8">
      <c r="A158" s="32"/>
      <c r="B158" s="66" t="s">
        <v>191</v>
      </c>
      <c r="C158" s="77" t="s">
        <v>113</v>
      </c>
      <c r="D158" s="84" t="s">
        <v>57</v>
      </c>
      <c r="E158" s="68" t="s">
        <v>88</v>
      </c>
      <c r="F158" s="67" t="s">
        <v>77</v>
      </c>
      <c r="G158" s="67" t="s">
        <v>59</v>
      </c>
      <c r="H158" s="57">
        <v>85000000</v>
      </c>
      <c r="I158" s="57">
        <v>170000000</v>
      </c>
      <c r="J158" s="68" t="s">
        <v>67</v>
      </c>
      <c r="K158" s="68" t="s">
        <v>68</v>
      </c>
      <c r="L158" s="69" t="s">
        <v>108</v>
      </c>
    </row>
    <row r="159" spans="1:12" ht="115.2">
      <c r="A159" s="32"/>
      <c r="B159" s="66" t="s">
        <v>191</v>
      </c>
      <c r="C159" s="77" t="s">
        <v>114</v>
      </c>
      <c r="D159" s="84" t="s">
        <v>57</v>
      </c>
      <c r="E159" s="68" t="s">
        <v>88</v>
      </c>
      <c r="F159" s="67" t="s">
        <v>77</v>
      </c>
      <c r="G159" s="67" t="s">
        <v>59</v>
      </c>
      <c r="H159" s="57">
        <v>120000000</v>
      </c>
      <c r="I159" s="57">
        <v>240000000</v>
      </c>
      <c r="J159" s="68" t="s">
        <v>67</v>
      </c>
      <c r="K159" s="68" t="s">
        <v>68</v>
      </c>
      <c r="L159" s="69" t="s">
        <v>108</v>
      </c>
    </row>
    <row r="160" spans="1:12" ht="75" customHeight="1">
      <c r="A160" s="32"/>
      <c r="B160" s="66">
        <v>42321800</v>
      </c>
      <c r="C160" s="77" t="s">
        <v>115</v>
      </c>
      <c r="D160" s="84" t="s">
        <v>57</v>
      </c>
      <c r="E160" s="68" t="s">
        <v>88</v>
      </c>
      <c r="F160" s="67" t="s">
        <v>77</v>
      </c>
      <c r="G160" s="67" t="s">
        <v>59</v>
      </c>
      <c r="H160" s="57">
        <v>100000000</v>
      </c>
      <c r="I160" s="57">
        <v>200000000</v>
      </c>
      <c r="J160" s="68" t="s">
        <v>67</v>
      </c>
      <c r="K160" s="68" t="s">
        <v>68</v>
      </c>
      <c r="L160" s="69" t="s">
        <v>108</v>
      </c>
    </row>
    <row r="161" spans="1:12" ht="75" customHeight="1">
      <c r="A161" s="32"/>
      <c r="B161" s="66" t="s">
        <v>192</v>
      </c>
      <c r="C161" s="77" t="s">
        <v>117</v>
      </c>
      <c r="D161" s="84" t="s">
        <v>57</v>
      </c>
      <c r="E161" s="68" t="s">
        <v>88</v>
      </c>
      <c r="F161" s="67" t="s">
        <v>77</v>
      </c>
      <c r="G161" s="67" t="s">
        <v>59</v>
      </c>
      <c r="H161" s="57">
        <v>75000000</v>
      </c>
      <c r="I161" s="57">
        <v>150000000</v>
      </c>
      <c r="J161" s="68" t="s">
        <v>67</v>
      </c>
      <c r="K161" s="68" t="s">
        <v>68</v>
      </c>
      <c r="L161" s="69" t="s">
        <v>108</v>
      </c>
    </row>
    <row r="162" spans="1:12" ht="75" customHeight="1">
      <c r="A162" s="32"/>
      <c r="B162" s="66">
        <v>42321600</v>
      </c>
      <c r="C162" s="77" t="s">
        <v>116</v>
      </c>
      <c r="D162" s="84" t="s">
        <v>57</v>
      </c>
      <c r="E162" s="68" t="s">
        <v>88</v>
      </c>
      <c r="F162" s="67" t="s">
        <v>77</v>
      </c>
      <c r="G162" s="67" t="s">
        <v>59</v>
      </c>
      <c r="H162" s="57">
        <v>60000000</v>
      </c>
      <c r="I162" s="57">
        <v>120000000</v>
      </c>
      <c r="J162" s="68" t="s">
        <v>67</v>
      </c>
      <c r="K162" s="68" t="s">
        <v>68</v>
      </c>
      <c r="L162" s="69" t="s">
        <v>108</v>
      </c>
    </row>
    <row r="163" spans="1:12" ht="75" customHeight="1">
      <c r="A163" s="32"/>
      <c r="B163" s="66">
        <v>42321500</v>
      </c>
      <c r="C163" s="77" t="s">
        <v>118</v>
      </c>
      <c r="D163" s="84" t="s">
        <v>57</v>
      </c>
      <c r="E163" s="68" t="s">
        <v>88</v>
      </c>
      <c r="F163" s="67" t="s">
        <v>77</v>
      </c>
      <c r="G163" s="67" t="s">
        <v>59</v>
      </c>
      <c r="H163" s="57">
        <v>120000000</v>
      </c>
      <c r="I163" s="57">
        <v>240000000</v>
      </c>
      <c r="J163" s="68" t="s">
        <v>67</v>
      </c>
      <c r="K163" s="68" t="s">
        <v>68</v>
      </c>
      <c r="L163" s="69" t="s">
        <v>108</v>
      </c>
    </row>
    <row r="164" spans="1:12" ht="86.4">
      <c r="A164" s="32"/>
      <c r="B164" s="66" t="s">
        <v>191</v>
      </c>
      <c r="C164" s="75" t="s">
        <v>119</v>
      </c>
      <c r="D164" s="78" t="s">
        <v>57</v>
      </c>
      <c r="E164" s="68" t="s">
        <v>88</v>
      </c>
      <c r="F164" s="61" t="s">
        <v>75</v>
      </c>
      <c r="G164" s="67" t="s">
        <v>59</v>
      </c>
      <c r="H164" s="57">
        <v>620000000</v>
      </c>
      <c r="I164" s="57">
        <v>1240000000</v>
      </c>
      <c r="J164" s="68" t="s">
        <v>67</v>
      </c>
      <c r="K164" s="68" t="s">
        <v>68</v>
      </c>
      <c r="L164" s="69" t="s">
        <v>108</v>
      </c>
    </row>
    <row r="165" spans="1:12" ht="86.4">
      <c r="A165" s="39"/>
      <c r="B165" s="66" t="s">
        <v>191</v>
      </c>
      <c r="C165" s="75" t="s">
        <v>119</v>
      </c>
      <c r="D165" s="78" t="s">
        <v>90</v>
      </c>
      <c r="E165" s="67" t="s">
        <v>109</v>
      </c>
      <c r="F165" s="67" t="s">
        <v>120</v>
      </c>
      <c r="G165" s="67" t="s">
        <v>59</v>
      </c>
      <c r="H165" s="57">
        <v>2935000000</v>
      </c>
      <c r="I165" s="57">
        <v>5870000000</v>
      </c>
      <c r="J165" s="68" t="s">
        <v>67</v>
      </c>
      <c r="K165" s="68" t="s">
        <v>68</v>
      </c>
      <c r="L165" s="69" t="s">
        <v>108</v>
      </c>
    </row>
    <row r="166" spans="1:12" ht="75" customHeight="1">
      <c r="A166" s="39"/>
      <c r="B166" s="66">
        <v>42140000</v>
      </c>
      <c r="C166" s="75" t="s">
        <v>122</v>
      </c>
      <c r="D166" s="78" t="s">
        <v>57</v>
      </c>
      <c r="E166" s="68" t="s">
        <v>88</v>
      </c>
      <c r="F166" s="67" t="s">
        <v>121</v>
      </c>
      <c r="G166" s="67" t="s">
        <v>59</v>
      </c>
      <c r="H166" s="57">
        <v>120000000</v>
      </c>
      <c r="I166" s="57">
        <v>240000000</v>
      </c>
      <c r="J166" s="68" t="s">
        <v>67</v>
      </c>
      <c r="K166" s="68" t="s">
        <v>68</v>
      </c>
      <c r="L166" s="69" t="s">
        <v>123</v>
      </c>
    </row>
    <row r="167" spans="1:12" ht="75" customHeight="1">
      <c r="A167" s="39"/>
      <c r="B167" s="66">
        <v>42140000</v>
      </c>
      <c r="C167" s="75" t="s">
        <v>122</v>
      </c>
      <c r="D167" s="84" t="s">
        <v>57</v>
      </c>
      <c r="E167" s="67" t="s">
        <v>109</v>
      </c>
      <c r="F167" s="67" t="s">
        <v>124</v>
      </c>
      <c r="G167" s="67" t="s">
        <v>59</v>
      </c>
      <c r="H167" s="57">
        <v>643861313.74000001</v>
      </c>
      <c r="I167" s="57">
        <v>6438613137.3999996</v>
      </c>
      <c r="J167" s="68" t="s">
        <v>67</v>
      </c>
      <c r="K167" s="68" t="s">
        <v>68</v>
      </c>
      <c r="L167" s="69" t="s">
        <v>123</v>
      </c>
    </row>
    <row r="168" spans="1:12" ht="75" customHeight="1">
      <c r="A168" s="39"/>
      <c r="B168" s="66">
        <v>42140000</v>
      </c>
      <c r="C168" s="77" t="s">
        <v>125</v>
      </c>
      <c r="D168" s="84" t="s">
        <v>57</v>
      </c>
      <c r="E168" s="68" t="s">
        <v>88</v>
      </c>
      <c r="F168" s="67" t="s">
        <v>77</v>
      </c>
      <c r="G168" s="67" t="s">
        <v>59</v>
      </c>
      <c r="H168" s="57">
        <v>79952184</v>
      </c>
      <c r="I168" s="57">
        <v>159904368</v>
      </c>
      <c r="J168" s="68" t="s">
        <v>67</v>
      </c>
      <c r="K168" s="68" t="s">
        <v>68</v>
      </c>
      <c r="L168" s="69" t="s">
        <v>123</v>
      </c>
    </row>
    <row r="169" spans="1:12" ht="75" customHeight="1">
      <c r="A169" s="39"/>
      <c r="B169" s="66">
        <v>42140000</v>
      </c>
      <c r="C169" s="77" t="s">
        <v>125</v>
      </c>
      <c r="D169" s="78" t="s">
        <v>90</v>
      </c>
      <c r="E169" s="67" t="s">
        <v>109</v>
      </c>
      <c r="F169" s="67" t="s">
        <v>126</v>
      </c>
      <c r="G169" s="67" t="s">
        <v>59</v>
      </c>
      <c r="H169" s="57">
        <v>50000000</v>
      </c>
      <c r="I169" s="57">
        <v>500000000</v>
      </c>
      <c r="J169" s="68" t="s">
        <v>67</v>
      </c>
      <c r="K169" s="68" t="s">
        <v>68</v>
      </c>
      <c r="L169" s="69" t="s">
        <v>123</v>
      </c>
    </row>
    <row r="170" spans="1:12" ht="75" customHeight="1">
      <c r="A170" s="39"/>
      <c r="B170" s="66">
        <v>42140000</v>
      </c>
      <c r="C170" s="75" t="s">
        <v>127</v>
      </c>
      <c r="D170" s="78" t="s">
        <v>57</v>
      </c>
      <c r="E170" s="68" t="s">
        <v>88</v>
      </c>
      <c r="F170" s="67" t="s">
        <v>126</v>
      </c>
      <c r="G170" s="67" t="s">
        <v>59</v>
      </c>
      <c r="H170" s="57">
        <v>120000000</v>
      </c>
      <c r="I170" s="57">
        <v>240000000</v>
      </c>
      <c r="J170" s="68" t="s">
        <v>67</v>
      </c>
      <c r="K170" s="68" t="s">
        <v>68</v>
      </c>
      <c r="L170" s="69" t="s">
        <v>123</v>
      </c>
    </row>
    <row r="171" spans="1:12" ht="75" customHeight="1">
      <c r="A171" s="39"/>
      <c r="B171" s="66">
        <v>42140000</v>
      </c>
      <c r="C171" s="75" t="s">
        <v>127</v>
      </c>
      <c r="D171" s="84" t="s">
        <v>57</v>
      </c>
      <c r="E171" s="67" t="s">
        <v>109</v>
      </c>
      <c r="F171" s="67" t="s">
        <v>124</v>
      </c>
      <c r="G171" s="67" t="s">
        <v>59</v>
      </c>
      <c r="H171" s="57">
        <v>1064993545.40704</v>
      </c>
      <c r="I171" s="57">
        <v>10649935454.0704</v>
      </c>
      <c r="J171" s="68" t="s">
        <v>67</v>
      </c>
      <c r="K171" s="68" t="s">
        <v>68</v>
      </c>
      <c r="L171" s="69" t="s">
        <v>123</v>
      </c>
    </row>
    <row r="172" spans="1:12" ht="75" customHeight="1">
      <c r="A172" s="32"/>
      <c r="B172" s="66">
        <v>42140000</v>
      </c>
      <c r="C172" s="77" t="s">
        <v>129</v>
      </c>
      <c r="D172" s="84" t="s">
        <v>57</v>
      </c>
      <c r="E172" s="67" t="s">
        <v>128</v>
      </c>
      <c r="F172" s="67" t="s">
        <v>77</v>
      </c>
      <c r="G172" s="67" t="s">
        <v>59</v>
      </c>
      <c r="H172" s="57">
        <v>20000000</v>
      </c>
      <c r="I172" s="57">
        <v>240000000</v>
      </c>
      <c r="J172" s="68" t="s">
        <v>67</v>
      </c>
      <c r="K172" s="68" t="s">
        <v>68</v>
      </c>
      <c r="L172" s="69" t="s">
        <v>123</v>
      </c>
    </row>
    <row r="173" spans="1:12" ht="75" customHeight="1">
      <c r="A173" s="32"/>
      <c r="B173" s="66">
        <v>42200000</v>
      </c>
      <c r="C173" s="77" t="s">
        <v>130</v>
      </c>
      <c r="D173" s="84" t="s">
        <v>57</v>
      </c>
      <c r="E173" s="67" t="s">
        <v>128</v>
      </c>
      <c r="F173" s="67" t="s">
        <v>77</v>
      </c>
      <c r="G173" s="67" t="s">
        <v>59</v>
      </c>
      <c r="H173" s="57">
        <v>9323407.5</v>
      </c>
      <c r="I173" s="57">
        <v>111880890</v>
      </c>
      <c r="J173" s="68" t="s">
        <v>67</v>
      </c>
      <c r="K173" s="68" t="s">
        <v>68</v>
      </c>
      <c r="L173" s="80" t="s">
        <v>257</v>
      </c>
    </row>
    <row r="174" spans="1:12" ht="75" customHeight="1">
      <c r="A174" s="32"/>
      <c r="B174" s="66">
        <v>95120000</v>
      </c>
      <c r="C174" s="77" t="s">
        <v>131</v>
      </c>
      <c r="D174" s="84" t="s">
        <v>57</v>
      </c>
      <c r="E174" s="67" t="s">
        <v>128</v>
      </c>
      <c r="F174" s="67" t="s">
        <v>77</v>
      </c>
      <c r="G174" s="67" t="s">
        <v>59</v>
      </c>
      <c r="H174" s="57">
        <v>12307299.833333334</v>
      </c>
      <c r="I174" s="57">
        <v>147687598</v>
      </c>
      <c r="J174" s="68" t="s">
        <v>67</v>
      </c>
      <c r="K174" s="68" t="s">
        <v>68</v>
      </c>
      <c r="L174" s="80" t="s">
        <v>257</v>
      </c>
    </row>
    <row r="175" spans="1:12" ht="75" customHeight="1">
      <c r="A175" s="32"/>
      <c r="B175" s="66">
        <v>12161500</v>
      </c>
      <c r="C175" s="77" t="s">
        <v>196</v>
      </c>
      <c r="D175" s="84" t="s">
        <v>57</v>
      </c>
      <c r="E175" s="68" t="s">
        <v>88</v>
      </c>
      <c r="F175" s="67" t="s">
        <v>77</v>
      </c>
      <c r="G175" s="67" t="s">
        <v>59</v>
      </c>
      <c r="H175" s="57">
        <v>35000000</v>
      </c>
      <c r="I175" s="57">
        <v>70000000</v>
      </c>
      <c r="J175" s="68" t="s">
        <v>67</v>
      </c>
      <c r="K175" s="68" t="s">
        <v>68</v>
      </c>
      <c r="L175" s="69" t="s">
        <v>132</v>
      </c>
    </row>
    <row r="176" spans="1:12" ht="75" customHeight="1">
      <c r="A176" s="32"/>
      <c r="B176" s="66">
        <v>41120000</v>
      </c>
      <c r="C176" s="75" t="s">
        <v>197</v>
      </c>
      <c r="D176" s="78" t="s">
        <v>90</v>
      </c>
      <c r="E176" s="67" t="s">
        <v>73</v>
      </c>
      <c r="F176" s="67" t="s">
        <v>124</v>
      </c>
      <c r="G176" s="67" t="s">
        <v>59</v>
      </c>
      <c r="H176" s="57">
        <v>458438464.63448888</v>
      </c>
      <c r="I176" s="57">
        <v>4125946181.7104001</v>
      </c>
      <c r="J176" s="68" t="s">
        <v>67</v>
      </c>
      <c r="K176" s="68" t="s">
        <v>68</v>
      </c>
      <c r="L176" s="69" t="s">
        <v>132</v>
      </c>
    </row>
    <row r="177" spans="1:12" ht="75" customHeight="1">
      <c r="A177" s="32"/>
      <c r="B177" s="66">
        <v>12161500</v>
      </c>
      <c r="C177" s="77" t="s">
        <v>137</v>
      </c>
      <c r="D177" s="84" t="s">
        <v>57</v>
      </c>
      <c r="E177" s="68" t="s">
        <v>88</v>
      </c>
      <c r="F177" s="67" t="s">
        <v>77</v>
      </c>
      <c r="G177" s="67" t="s">
        <v>59</v>
      </c>
      <c r="H177" s="57">
        <v>120000000</v>
      </c>
      <c r="I177" s="57">
        <v>240000000</v>
      </c>
      <c r="J177" s="68" t="s">
        <v>67</v>
      </c>
      <c r="K177" s="68" t="s">
        <v>68</v>
      </c>
      <c r="L177" s="69" t="s">
        <v>133</v>
      </c>
    </row>
    <row r="178" spans="1:12" ht="75" customHeight="1">
      <c r="A178" s="32"/>
      <c r="B178" s="66">
        <v>41120000</v>
      </c>
      <c r="C178" s="75" t="s">
        <v>136</v>
      </c>
      <c r="D178" s="78" t="s">
        <v>90</v>
      </c>
      <c r="E178" s="67" t="s">
        <v>73</v>
      </c>
      <c r="F178" s="67" t="s">
        <v>124</v>
      </c>
      <c r="G178" s="67" t="s">
        <v>59</v>
      </c>
      <c r="H178" s="57">
        <v>154146199.50399998</v>
      </c>
      <c r="I178" s="57">
        <v>1541461995.0399997</v>
      </c>
      <c r="J178" s="68" t="s">
        <v>67</v>
      </c>
      <c r="K178" s="68" t="s">
        <v>68</v>
      </c>
      <c r="L178" s="69" t="s">
        <v>133</v>
      </c>
    </row>
    <row r="179" spans="1:12" ht="75" customHeight="1">
      <c r="A179" s="32"/>
      <c r="B179" s="83">
        <v>42191810</v>
      </c>
      <c r="C179" s="41" t="s">
        <v>258</v>
      </c>
      <c r="D179" s="84" t="s">
        <v>90</v>
      </c>
      <c r="E179" s="68" t="s">
        <v>84</v>
      </c>
      <c r="F179" s="67" t="s">
        <v>77</v>
      </c>
      <c r="G179" s="67" t="s">
        <v>59</v>
      </c>
      <c r="H179" s="57">
        <v>25000000</v>
      </c>
      <c r="I179" s="57">
        <v>25000000</v>
      </c>
      <c r="J179" s="68" t="s">
        <v>67</v>
      </c>
      <c r="K179" s="68" t="s">
        <v>68</v>
      </c>
      <c r="L179" s="69" t="s">
        <v>227</v>
      </c>
    </row>
    <row r="180" spans="1:12" ht="75" customHeight="1">
      <c r="A180" s="32"/>
      <c r="B180" s="83">
        <v>11162200</v>
      </c>
      <c r="C180" s="41" t="s">
        <v>259</v>
      </c>
      <c r="D180" s="84" t="s">
        <v>90</v>
      </c>
      <c r="E180" s="68" t="s">
        <v>84</v>
      </c>
      <c r="F180" s="67" t="s">
        <v>77</v>
      </c>
      <c r="G180" s="67" t="s">
        <v>59</v>
      </c>
      <c r="H180" s="57">
        <v>2500000</v>
      </c>
      <c r="I180" s="57">
        <v>2500000</v>
      </c>
      <c r="J180" s="68" t="s">
        <v>67</v>
      </c>
      <c r="K180" s="68" t="s">
        <v>68</v>
      </c>
      <c r="L180" s="69" t="s">
        <v>227</v>
      </c>
    </row>
    <row r="181" spans="1:12" ht="75" customHeight="1">
      <c r="A181" s="32"/>
      <c r="B181" s="83" t="s">
        <v>261</v>
      </c>
      <c r="C181" s="41" t="s">
        <v>260</v>
      </c>
      <c r="D181" s="84" t="s">
        <v>90</v>
      </c>
      <c r="E181" s="68" t="s">
        <v>84</v>
      </c>
      <c r="F181" s="67" t="s">
        <v>77</v>
      </c>
      <c r="G181" s="67" t="s">
        <v>59</v>
      </c>
      <c r="H181" s="57">
        <v>200000000</v>
      </c>
      <c r="I181" s="57">
        <v>200000000</v>
      </c>
      <c r="J181" s="68" t="s">
        <v>67</v>
      </c>
      <c r="K181" s="68" t="s">
        <v>68</v>
      </c>
      <c r="L181" s="69" t="s">
        <v>227</v>
      </c>
    </row>
    <row r="182" spans="1:12" ht="75" customHeight="1">
      <c r="A182" s="32"/>
      <c r="B182" s="66">
        <v>53141600</v>
      </c>
      <c r="C182" s="73" t="s">
        <v>369</v>
      </c>
      <c r="D182" s="84" t="s">
        <v>90</v>
      </c>
      <c r="E182" s="68" t="s">
        <v>84</v>
      </c>
      <c r="F182" s="67" t="s">
        <v>77</v>
      </c>
      <c r="G182" s="67" t="s">
        <v>59</v>
      </c>
      <c r="H182" s="57"/>
      <c r="I182" s="57">
        <v>1468600</v>
      </c>
      <c r="J182" s="68" t="s">
        <v>67</v>
      </c>
      <c r="K182" s="68" t="s">
        <v>68</v>
      </c>
      <c r="L182" s="69" t="s">
        <v>227</v>
      </c>
    </row>
    <row r="183" spans="1:12" ht="75" customHeight="1">
      <c r="A183" s="32"/>
      <c r="B183" s="66">
        <v>72151001</v>
      </c>
      <c r="C183" s="73" t="s">
        <v>55</v>
      </c>
      <c r="D183" s="78" t="s">
        <v>86</v>
      </c>
      <c r="E183" s="68" t="s">
        <v>88</v>
      </c>
      <c r="F183" s="67" t="s">
        <v>77</v>
      </c>
      <c r="G183" s="67" t="s">
        <v>59</v>
      </c>
      <c r="H183" s="42"/>
      <c r="I183" s="57">
        <v>12859645.263359999</v>
      </c>
      <c r="J183" s="68" t="s">
        <v>67</v>
      </c>
      <c r="K183" s="68" t="s">
        <v>68</v>
      </c>
      <c r="L183" s="69" t="s">
        <v>227</v>
      </c>
    </row>
    <row r="184" spans="1:12" ht="75" customHeight="1">
      <c r="A184" s="32"/>
      <c r="B184" s="66">
        <v>46191601</v>
      </c>
      <c r="C184" s="54" t="s">
        <v>262</v>
      </c>
      <c r="D184" s="84" t="s">
        <v>57</v>
      </c>
      <c r="E184" s="53" t="s">
        <v>84</v>
      </c>
      <c r="F184" s="67" t="s">
        <v>77</v>
      </c>
      <c r="G184" s="67" t="s">
        <v>59</v>
      </c>
      <c r="H184" s="42"/>
      <c r="I184" s="57">
        <v>44353807.853600003</v>
      </c>
      <c r="J184" s="68" t="s">
        <v>67</v>
      </c>
      <c r="K184" s="68" t="s">
        <v>68</v>
      </c>
      <c r="L184" s="69" t="s">
        <v>227</v>
      </c>
    </row>
    <row r="185" spans="1:12" ht="75" customHeight="1">
      <c r="A185" s="32"/>
      <c r="B185" s="66">
        <v>52141600</v>
      </c>
      <c r="C185" s="73" t="s">
        <v>247</v>
      </c>
      <c r="D185" s="78" t="s">
        <v>86</v>
      </c>
      <c r="E185" s="68" t="s">
        <v>263</v>
      </c>
      <c r="F185" s="67" t="s">
        <v>120</v>
      </c>
      <c r="G185" s="67" t="s">
        <v>59</v>
      </c>
      <c r="H185" s="42"/>
      <c r="I185" s="57">
        <v>1500167692.8000002</v>
      </c>
      <c r="J185" s="68" t="s">
        <v>67</v>
      </c>
      <c r="K185" s="68" t="s">
        <v>68</v>
      </c>
      <c r="L185" s="69" t="s">
        <v>227</v>
      </c>
    </row>
    <row r="186" spans="1:12" ht="75" customHeight="1">
      <c r="A186" s="32"/>
      <c r="B186" s="66">
        <v>40101701</v>
      </c>
      <c r="C186" s="73" t="s">
        <v>248</v>
      </c>
      <c r="D186" s="78" t="s">
        <v>86</v>
      </c>
      <c r="E186" s="68" t="s">
        <v>84</v>
      </c>
      <c r="F186" s="67" t="s">
        <v>77</v>
      </c>
      <c r="G186" s="67" t="s">
        <v>59</v>
      </c>
      <c r="H186" s="42"/>
      <c r="I186" s="57">
        <v>12791837.198396256</v>
      </c>
      <c r="J186" s="68" t="s">
        <v>67</v>
      </c>
      <c r="K186" s="68" t="s">
        <v>68</v>
      </c>
      <c r="L186" s="69" t="s">
        <v>227</v>
      </c>
    </row>
    <row r="187" spans="1:12" ht="75" customHeight="1">
      <c r="A187" s="32"/>
      <c r="B187" s="66">
        <v>81141504</v>
      </c>
      <c r="C187" s="85" t="s">
        <v>199</v>
      </c>
      <c r="D187" s="78" t="s">
        <v>220</v>
      </c>
      <c r="E187" s="67" t="s">
        <v>224</v>
      </c>
      <c r="F187" s="67" t="s">
        <v>77</v>
      </c>
      <c r="G187" s="67" t="s">
        <v>59</v>
      </c>
      <c r="H187" s="42"/>
      <c r="I187" s="57">
        <v>100653770</v>
      </c>
      <c r="J187" s="68" t="s">
        <v>67</v>
      </c>
      <c r="K187" s="68" t="s">
        <v>68</v>
      </c>
      <c r="L187" s="69" t="s">
        <v>230</v>
      </c>
    </row>
    <row r="188" spans="1:12" ht="75" customHeight="1">
      <c r="A188" s="32"/>
      <c r="B188" s="66">
        <v>81101700</v>
      </c>
      <c r="C188" s="85" t="s">
        <v>200</v>
      </c>
      <c r="D188" s="78" t="s">
        <v>57</v>
      </c>
      <c r="E188" s="67" t="s">
        <v>58</v>
      </c>
      <c r="F188" s="85" t="s">
        <v>66</v>
      </c>
      <c r="G188" s="67" t="s">
        <v>59</v>
      </c>
      <c r="H188" s="42"/>
      <c r="I188" s="57">
        <v>29750000</v>
      </c>
      <c r="J188" s="68" t="s">
        <v>67</v>
      </c>
      <c r="K188" s="68" t="s">
        <v>68</v>
      </c>
      <c r="L188" s="69" t="s">
        <v>230</v>
      </c>
    </row>
    <row r="189" spans="1:12" ht="75" customHeight="1">
      <c r="A189" s="32"/>
      <c r="B189" s="66">
        <v>81101700</v>
      </c>
      <c r="C189" s="85" t="s">
        <v>201</v>
      </c>
      <c r="D189" s="78" t="s">
        <v>57</v>
      </c>
      <c r="E189" s="67" t="s">
        <v>58</v>
      </c>
      <c r="F189" s="85" t="s">
        <v>66</v>
      </c>
      <c r="G189" s="67" t="s">
        <v>59</v>
      </c>
      <c r="H189" s="42"/>
      <c r="I189" s="57">
        <v>8925000</v>
      </c>
      <c r="J189" s="68" t="s">
        <v>67</v>
      </c>
      <c r="K189" s="68" t="s">
        <v>68</v>
      </c>
      <c r="L189" s="69" t="s">
        <v>230</v>
      </c>
    </row>
    <row r="190" spans="1:12" ht="120" customHeight="1">
      <c r="A190" s="32"/>
      <c r="B190" s="66">
        <v>81101700</v>
      </c>
      <c r="C190" s="80" t="s">
        <v>335</v>
      </c>
      <c r="D190" s="78" t="s">
        <v>57</v>
      </c>
      <c r="E190" s="67" t="s">
        <v>58</v>
      </c>
      <c r="F190" s="85" t="s">
        <v>66</v>
      </c>
      <c r="G190" s="67" t="s">
        <v>59</v>
      </c>
      <c r="H190" s="42"/>
      <c r="I190" s="107">
        <v>891912408.94000006</v>
      </c>
      <c r="J190" s="68" t="s">
        <v>67</v>
      </c>
      <c r="K190" s="68" t="s">
        <v>68</v>
      </c>
      <c r="L190" s="69" t="s">
        <v>230</v>
      </c>
    </row>
    <row r="191" spans="1:12" ht="75" customHeight="1">
      <c r="A191" s="32"/>
      <c r="B191" s="66">
        <v>81101700</v>
      </c>
      <c r="C191" s="85" t="s">
        <v>202</v>
      </c>
      <c r="D191" s="78" t="s">
        <v>89</v>
      </c>
      <c r="E191" s="67" t="s">
        <v>107</v>
      </c>
      <c r="F191" s="67" t="s">
        <v>77</v>
      </c>
      <c r="G191" s="67" t="s">
        <v>59</v>
      </c>
      <c r="H191" s="42">
        <v>1041250</v>
      </c>
      <c r="I191" s="57">
        <v>8330000</v>
      </c>
      <c r="J191" s="68" t="s">
        <v>67</v>
      </c>
      <c r="K191" s="68" t="s">
        <v>68</v>
      </c>
      <c r="L191" s="69" t="s">
        <v>230</v>
      </c>
    </row>
    <row r="192" spans="1:12" ht="75" customHeight="1">
      <c r="A192" s="32"/>
      <c r="B192" s="66">
        <v>81101700</v>
      </c>
      <c r="C192" s="85" t="s">
        <v>203</v>
      </c>
      <c r="D192" s="78" t="s">
        <v>57</v>
      </c>
      <c r="E192" s="67" t="s">
        <v>58</v>
      </c>
      <c r="F192" s="85" t="s">
        <v>66</v>
      </c>
      <c r="G192" s="67" t="s">
        <v>59</v>
      </c>
      <c r="H192" s="42"/>
      <c r="I192" s="57">
        <v>23800000</v>
      </c>
      <c r="J192" s="68" t="s">
        <v>67</v>
      </c>
      <c r="K192" s="68" t="s">
        <v>68</v>
      </c>
      <c r="L192" s="69" t="s">
        <v>230</v>
      </c>
    </row>
    <row r="193" spans="1:12" ht="75" customHeight="1">
      <c r="A193" s="32"/>
      <c r="B193" s="66">
        <v>81101700</v>
      </c>
      <c r="C193" s="85" t="s">
        <v>204</v>
      </c>
      <c r="D193" s="78" t="s">
        <v>57</v>
      </c>
      <c r="E193" s="67" t="s">
        <v>58</v>
      </c>
      <c r="F193" s="85" t="s">
        <v>66</v>
      </c>
      <c r="G193" s="67" t="s">
        <v>59</v>
      </c>
      <c r="H193" s="42"/>
      <c r="I193" s="57">
        <v>23800000</v>
      </c>
      <c r="J193" s="68" t="s">
        <v>67</v>
      </c>
      <c r="K193" s="68" t="s">
        <v>68</v>
      </c>
      <c r="L193" s="69" t="s">
        <v>230</v>
      </c>
    </row>
    <row r="194" spans="1:12" ht="75" customHeight="1">
      <c r="A194" s="32"/>
      <c r="B194" s="66" t="s">
        <v>213</v>
      </c>
      <c r="C194" s="85" t="s">
        <v>205</v>
      </c>
      <c r="D194" s="78" t="s">
        <v>221</v>
      </c>
      <c r="E194" s="67" t="s">
        <v>56</v>
      </c>
      <c r="F194" s="85" t="s">
        <v>225</v>
      </c>
      <c r="G194" s="67" t="s">
        <v>59</v>
      </c>
      <c r="H194" s="42"/>
      <c r="I194" s="57">
        <v>511700000</v>
      </c>
      <c r="J194" s="68" t="s">
        <v>67</v>
      </c>
      <c r="K194" s="68" t="s">
        <v>68</v>
      </c>
      <c r="L194" s="69" t="s">
        <v>230</v>
      </c>
    </row>
    <row r="195" spans="1:12" ht="75" customHeight="1">
      <c r="A195" s="32"/>
      <c r="B195" s="66" t="s">
        <v>214</v>
      </c>
      <c r="C195" s="85" t="s">
        <v>206</v>
      </c>
      <c r="D195" s="78" t="s">
        <v>92</v>
      </c>
      <c r="E195" s="67" t="s">
        <v>56</v>
      </c>
      <c r="F195" s="85" t="s">
        <v>225</v>
      </c>
      <c r="G195" s="67" t="s">
        <v>59</v>
      </c>
      <c r="H195" s="42"/>
      <c r="I195" s="57">
        <v>142800000</v>
      </c>
      <c r="J195" s="68" t="s">
        <v>67</v>
      </c>
      <c r="K195" s="68" t="s">
        <v>68</v>
      </c>
      <c r="L195" s="69" t="s">
        <v>230</v>
      </c>
    </row>
    <row r="196" spans="1:12" ht="107.25" customHeight="1">
      <c r="A196" s="32"/>
      <c r="B196" s="66" t="s">
        <v>215</v>
      </c>
      <c r="C196" s="85" t="s">
        <v>207</v>
      </c>
      <c r="D196" s="78" t="s">
        <v>222</v>
      </c>
      <c r="E196" s="67" t="s">
        <v>56</v>
      </c>
      <c r="F196" s="85" t="s">
        <v>225</v>
      </c>
      <c r="G196" s="67" t="s">
        <v>59</v>
      </c>
      <c r="H196" s="42"/>
      <c r="I196" s="57">
        <v>366520000</v>
      </c>
      <c r="J196" s="68" t="s">
        <v>67</v>
      </c>
      <c r="K196" s="68" t="s">
        <v>68</v>
      </c>
      <c r="L196" s="69" t="s">
        <v>230</v>
      </c>
    </row>
    <row r="197" spans="1:12" ht="75" customHeight="1">
      <c r="A197" s="32"/>
      <c r="B197" s="66" t="s">
        <v>216</v>
      </c>
      <c r="C197" s="85" t="s">
        <v>208</v>
      </c>
      <c r="D197" s="78" t="s">
        <v>222</v>
      </c>
      <c r="E197" s="67" t="s">
        <v>56</v>
      </c>
      <c r="F197" s="85" t="s">
        <v>225</v>
      </c>
      <c r="G197" s="67" t="s">
        <v>59</v>
      </c>
      <c r="H197" s="42"/>
      <c r="I197" s="57">
        <v>979608</v>
      </c>
      <c r="J197" s="68" t="s">
        <v>67</v>
      </c>
      <c r="K197" s="68" t="s">
        <v>68</v>
      </c>
      <c r="L197" s="69" t="s">
        <v>230</v>
      </c>
    </row>
    <row r="198" spans="1:12" ht="75" customHeight="1">
      <c r="A198" s="32"/>
      <c r="B198" s="66" t="s">
        <v>217</v>
      </c>
      <c r="C198" s="85" t="s">
        <v>209</v>
      </c>
      <c r="D198" s="78" t="s">
        <v>223</v>
      </c>
      <c r="E198" s="68" t="s">
        <v>88</v>
      </c>
      <c r="F198" s="85" t="s">
        <v>225</v>
      </c>
      <c r="G198" s="67" t="s">
        <v>59</v>
      </c>
      <c r="H198" s="42"/>
      <c r="I198" s="57">
        <v>63070000</v>
      </c>
      <c r="J198" s="68" t="s">
        <v>67</v>
      </c>
      <c r="K198" s="68" t="s">
        <v>68</v>
      </c>
      <c r="L198" s="69" t="s">
        <v>230</v>
      </c>
    </row>
    <row r="199" spans="1:12" ht="75" customHeight="1">
      <c r="A199" s="32"/>
      <c r="B199" s="66" t="s">
        <v>218</v>
      </c>
      <c r="C199" s="85" t="s">
        <v>210</v>
      </c>
      <c r="D199" s="78" t="s">
        <v>90</v>
      </c>
      <c r="E199" s="68" t="s">
        <v>88</v>
      </c>
      <c r="F199" s="85" t="s">
        <v>225</v>
      </c>
      <c r="G199" s="67" t="s">
        <v>59</v>
      </c>
      <c r="H199" s="42"/>
      <c r="I199" s="57">
        <v>90321000</v>
      </c>
      <c r="J199" s="68" t="s">
        <v>67</v>
      </c>
      <c r="K199" s="68" t="s">
        <v>68</v>
      </c>
      <c r="L199" s="69" t="s">
        <v>230</v>
      </c>
    </row>
    <row r="200" spans="1:12" ht="75" customHeight="1">
      <c r="A200" s="32"/>
      <c r="B200" s="66">
        <v>42191807</v>
      </c>
      <c r="C200" s="85" t="s">
        <v>211</v>
      </c>
      <c r="D200" s="78" t="s">
        <v>86</v>
      </c>
      <c r="E200" s="67" t="s">
        <v>56</v>
      </c>
      <c r="F200" s="85" t="s">
        <v>225</v>
      </c>
      <c r="G200" s="67" t="s">
        <v>59</v>
      </c>
      <c r="H200" s="42"/>
      <c r="I200" s="57">
        <v>550000000</v>
      </c>
      <c r="J200" s="68" t="s">
        <v>67</v>
      </c>
      <c r="K200" s="68" t="s">
        <v>68</v>
      </c>
      <c r="L200" s="69" t="s">
        <v>230</v>
      </c>
    </row>
    <row r="201" spans="1:12" ht="75" customHeight="1">
      <c r="A201" s="32"/>
      <c r="B201" s="66" t="s">
        <v>219</v>
      </c>
      <c r="C201" s="85" t="s">
        <v>212</v>
      </c>
      <c r="D201" s="78" t="s">
        <v>86</v>
      </c>
      <c r="E201" s="67" t="s">
        <v>56</v>
      </c>
      <c r="F201" s="85" t="s">
        <v>225</v>
      </c>
      <c r="G201" s="67" t="s">
        <v>59</v>
      </c>
      <c r="H201" s="42"/>
      <c r="I201" s="57">
        <v>247520000</v>
      </c>
      <c r="J201" s="68" t="s">
        <v>67</v>
      </c>
      <c r="K201" s="68" t="s">
        <v>68</v>
      </c>
      <c r="L201" s="69" t="s">
        <v>230</v>
      </c>
    </row>
    <row r="202" spans="1:12" ht="75" customHeight="1">
      <c r="A202" s="32"/>
      <c r="B202" s="83">
        <v>81101700</v>
      </c>
      <c r="C202" s="41" t="s">
        <v>336</v>
      </c>
      <c r="D202" s="78" t="s">
        <v>222</v>
      </c>
      <c r="E202" s="43" t="s">
        <v>58</v>
      </c>
      <c r="F202" s="67" t="s">
        <v>77</v>
      </c>
      <c r="G202" s="67" t="s">
        <v>59</v>
      </c>
      <c r="H202" s="42"/>
      <c r="I202" s="57">
        <v>22000000</v>
      </c>
      <c r="J202" s="68" t="s">
        <v>67</v>
      </c>
      <c r="K202" s="68" t="s">
        <v>68</v>
      </c>
      <c r="L202" s="69" t="s">
        <v>230</v>
      </c>
    </row>
    <row r="203" spans="1:12" ht="75" customHeight="1">
      <c r="A203" s="32"/>
      <c r="B203" s="83">
        <v>81101700</v>
      </c>
      <c r="C203" s="44" t="s">
        <v>41</v>
      </c>
      <c r="D203" s="84" t="s">
        <v>57</v>
      </c>
      <c r="E203" s="78" t="s">
        <v>58</v>
      </c>
      <c r="F203" s="67" t="s">
        <v>77</v>
      </c>
      <c r="G203" s="67" t="s">
        <v>59</v>
      </c>
      <c r="H203" s="42"/>
      <c r="I203" s="57">
        <v>40000000</v>
      </c>
      <c r="J203" s="68" t="s">
        <v>67</v>
      </c>
      <c r="K203" s="68" t="s">
        <v>68</v>
      </c>
      <c r="L203" s="69" t="s">
        <v>230</v>
      </c>
    </row>
    <row r="204" spans="1:12" ht="75" customHeight="1">
      <c r="A204" s="32"/>
      <c r="B204" s="83">
        <v>41101800</v>
      </c>
      <c r="C204" s="44" t="s">
        <v>265</v>
      </c>
      <c r="D204" s="84" t="s">
        <v>57</v>
      </c>
      <c r="E204" s="78" t="s">
        <v>58</v>
      </c>
      <c r="F204" s="67" t="s">
        <v>77</v>
      </c>
      <c r="G204" s="67" t="s">
        <v>59</v>
      </c>
      <c r="H204" s="42"/>
      <c r="I204" s="57">
        <v>70000000</v>
      </c>
      <c r="J204" s="68" t="s">
        <v>67</v>
      </c>
      <c r="K204" s="68" t="s">
        <v>68</v>
      </c>
      <c r="L204" s="69" t="s">
        <v>227</v>
      </c>
    </row>
    <row r="205" spans="1:12" ht="75" customHeight="1">
      <c r="A205" s="32"/>
      <c r="B205" s="66">
        <v>80141627</v>
      </c>
      <c r="C205" s="85" t="s">
        <v>244</v>
      </c>
      <c r="D205" s="78" t="s">
        <v>86</v>
      </c>
      <c r="E205" s="67" t="s">
        <v>109</v>
      </c>
      <c r="F205" s="67" t="s">
        <v>77</v>
      </c>
      <c r="G205" s="67" t="s">
        <v>59</v>
      </c>
      <c r="H205" s="60">
        <v>3000000</v>
      </c>
      <c r="I205" s="60">
        <v>9000000</v>
      </c>
      <c r="J205" s="68" t="s">
        <v>67</v>
      </c>
      <c r="K205" s="68" t="s">
        <v>68</v>
      </c>
      <c r="L205" s="69" t="s">
        <v>226</v>
      </c>
    </row>
    <row r="206" spans="1:12" ht="75" customHeight="1">
      <c r="A206" s="32"/>
      <c r="B206" s="83">
        <v>82101504</v>
      </c>
      <c r="C206" s="41" t="s">
        <v>266</v>
      </c>
      <c r="D206" s="78" t="s">
        <v>86</v>
      </c>
      <c r="E206" s="43" t="s">
        <v>267</v>
      </c>
      <c r="F206" s="67" t="s">
        <v>77</v>
      </c>
      <c r="G206" s="67" t="s">
        <v>59</v>
      </c>
      <c r="H206" s="60"/>
      <c r="I206" s="60">
        <v>20000000</v>
      </c>
      <c r="J206" s="68" t="s">
        <v>67</v>
      </c>
      <c r="K206" s="68" t="s">
        <v>68</v>
      </c>
      <c r="L206" s="69" t="s">
        <v>226</v>
      </c>
    </row>
    <row r="207" spans="1:12" ht="75" customHeight="1">
      <c r="A207" s="32"/>
      <c r="B207" s="66">
        <v>43231500</v>
      </c>
      <c r="C207" s="77" t="s">
        <v>138</v>
      </c>
      <c r="D207" s="84" t="s">
        <v>57</v>
      </c>
      <c r="E207" s="67" t="s">
        <v>58</v>
      </c>
      <c r="F207" s="67" t="s">
        <v>77</v>
      </c>
      <c r="G207" s="67" t="s">
        <v>59</v>
      </c>
      <c r="H207" s="57">
        <v>4432792</v>
      </c>
      <c r="I207" s="87">
        <v>53193504</v>
      </c>
      <c r="J207" s="68" t="s">
        <v>67</v>
      </c>
      <c r="K207" s="68" t="s">
        <v>68</v>
      </c>
      <c r="L207" s="69" t="s">
        <v>228</v>
      </c>
    </row>
    <row r="208" spans="1:12" ht="57.6">
      <c r="A208" s="32"/>
      <c r="B208" s="83">
        <v>73152100</v>
      </c>
      <c r="C208" s="44" t="s">
        <v>269</v>
      </c>
      <c r="D208" s="84" t="s">
        <v>89</v>
      </c>
      <c r="E208" s="67" t="s">
        <v>58</v>
      </c>
      <c r="F208" s="67" t="s">
        <v>77</v>
      </c>
      <c r="G208" s="67" t="s">
        <v>59</v>
      </c>
      <c r="H208" s="42"/>
      <c r="I208" s="87">
        <v>6000000</v>
      </c>
      <c r="J208" s="68" t="s">
        <v>67</v>
      </c>
      <c r="K208" s="68" t="s">
        <v>68</v>
      </c>
      <c r="L208" s="69" t="s">
        <v>227</v>
      </c>
    </row>
    <row r="209" spans="1:12" ht="57.6">
      <c r="A209" s="32"/>
      <c r="B209" s="83" t="s">
        <v>271</v>
      </c>
      <c r="C209" s="44" t="s">
        <v>270</v>
      </c>
      <c r="D209" s="84" t="s">
        <v>86</v>
      </c>
      <c r="E209" s="67" t="s">
        <v>73</v>
      </c>
      <c r="F209" s="67" t="s">
        <v>77</v>
      </c>
      <c r="G209" s="67" t="s">
        <v>59</v>
      </c>
      <c r="H209" s="42"/>
      <c r="I209" s="87">
        <v>13000000</v>
      </c>
      <c r="J209" s="68" t="s">
        <v>67</v>
      </c>
      <c r="K209" s="68" t="s">
        <v>68</v>
      </c>
      <c r="L209" s="69" t="s">
        <v>227</v>
      </c>
    </row>
    <row r="210" spans="1:12" ht="75" customHeight="1">
      <c r="A210" s="32"/>
      <c r="B210" s="66">
        <v>15101506</v>
      </c>
      <c r="C210" s="77" t="s">
        <v>195</v>
      </c>
      <c r="D210" s="84" t="s">
        <v>57</v>
      </c>
      <c r="E210" s="67" t="s">
        <v>107</v>
      </c>
      <c r="F210" s="61" t="s">
        <v>75</v>
      </c>
      <c r="G210" s="67" t="s">
        <v>59</v>
      </c>
      <c r="H210" s="57">
        <f>Tabla1[[#This Row],[Valor estimado en la vigencia actual]]/8</f>
        <v>39472150</v>
      </c>
      <c r="I210" s="57">
        <v>315777200</v>
      </c>
      <c r="J210" s="68" t="s">
        <v>67</v>
      </c>
      <c r="K210" s="68" t="s">
        <v>68</v>
      </c>
      <c r="L210" s="69" t="s">
        <v>227</v>
      </c>
    </row>
    <row r="211" spans="1:12" ht="75" customHeight="1">
      <c r="A211" s="32"/>
      <c r="B211" s="83">
        <v>14111537</v>
      </c>
      <c r="C211" s="44" t="s">
        <v>268</v>
      </c>
      <c r="D211" s="45" t="s">
        <v>90</v>
      </c>
      <c r="E211" s="43" t="s">
        <v>84</v>
      </c>
      <c r="F211" s="67" t="s">
        <v>77</v>
      </c>
      <c r="G211" s="67" t="s">
        <v>59</v>
      </c>
      <c r="H211" s="42"/>
      <c r="I211" s="57">
        <v>7500000</v>
      </c>
      <c r="J211" s="68" t="s">
        <v>67</v>
      </c>
      <c r="K211" s="68" t="s">
        <v>68</v>
      </c>
      <c r="L211" s="69" t="s">
        <v>228</v>
      </c>
    </row>
    <row r="212" spans="1:12" ht="72">
      <c r="A212" s="32"/>
      <c r="B212" s="66">
        <v>84131500</v>
      </c>
      <c r="C212" s="77" t="s">
        <v>246</v>
      </c>
      <c r="D212" s="78" t="s">
        <v>220</v>
      </c>
      <c r="E212" s="67" t="s">
        <v>58</v>
      </c>
      <c r="F212" s="61" t="s">
        <v>75</v>
      </c>
      <c r="G212" s="67" t="s">
        <v>59</v>
      </c>
      <c r="H212" s="42"/>
      <c r="I212" s="57">
        <v>900000000</v>
      </c>
      <c r="J212" s="68" t="s">
        <v>67</v>
      </c>
      <c r="K212" s="68" t="s">
        <v>68</v>
      </c>
      <c r="L212" s="69" t="s">
        <v>228</v>
      </c>
    </row>
    <row r="213" spans="1:12" ht="115.2">
      <c r="A213" s="39"/>
      <c r="B213" s="73" t="s">
        <v>272</v>
      </c>
      <c r="C213" s="62" t="s">
        <v>273</v>
      </c>
      <c r="D213" s="78" t="s">
        <v>57</v>
      </c>
      <c r="E213" s="67" t="s">
        <v>58</v>
      </c>
      <c r="F213" s="61" t="s">
        <v>225</v>
      </c>
      <c r="G213" s="67" t="s">
        <v>59</v>
      </c>
      <c r="H213" s="42"/>
      <c r="I213" s="92">
        <v>2795278072</v>
      </c>
      <c r="J213" s="68" t="s">
        <v>67</v>
      </c>
      <c r="K213" s="68" t="s">
        <v>68</v>
      </c>
      <c r="L213" s="69"/>
    </row>
    <row r="214" spans="1:12" ht="57.6">
      <c r="A214" s="32"/>
      <c r="B214" s="83" t="s">
        <v>299</v>
      </c>
      <c r="C214" s="44" t="s">
        <v>294</v>
      </c>
      <c r="D214" s="45" t="s">
        <v>57</v>
      </c>
      <c r="E214" s="43" t="s">
        <v>84</v>
      </c>
      <c r="F214" s="61" t="s">
        <v>317</v>
      </c>
      <c r="G214" s="67" t="s">
        <v>59</v>
      </c>
      <c r="H214" s="93">
        <v>41675400</v>
      </c>
      <c r="I214" s="57">
        <v>41675400</v>
      </c>
      <c r="J214" s="68" t="s">
        <v>67</v>
      </c>
      <c r="K214" s="68" t="s">
        <v>68</v>
      </c>
      <c r="L214" s="69" t="s">
        <v>229</v>
      </c>
    </row>
    <row r="215" spans="1:12" ht="57.6">
      <c r="A215" s="32"/>
      <c r="B215" s="83">
        <v>73152100</v>
      </c>
      <c r="C215" s="44" t="s">
        <v>295</v>
      </c>
      <c r="D215" s="45" t="s">
        <v>57</v>
      </c>
      <c r="E215" s="67" t="s">
        <v>58</v>
      </c>
      <c r="F215" s="61" t="s">
        <v>66</v>
      </c>
      <c r="G215" s="67" t="s">
        <v>59</v>
      </c>
      <c r="H215" s="92">
        <f>Tabla1[[#This Row],[Valor estimado en la vigencia actual]]/12</f>
        <v>376833.33333333331</v>
      </c>
      <c r="I215" s="57">
        <v>4522000</v>
      </c>
      <c r="J215" s="68" t="s">
        <v>67</v>
      </c>
      <c r="K215" s="68" t="s">
        <v>68</v>
      </c>
      <c r="L215" s="69" t="s">
        <v>230</v>
      </c>
    </row>
    <row r="216" spans="1:12" ht="57.6">
      <c r="A216" s="133"/>
      <c r="B216" s="83">
        <v>72153200</v>
      </c>
      <c r="C216" s="54" t="s">
        <v>300</v>
      </c>
      <c r="D216" s="99" t="s">
        <v>89</v>
      </c>
      <c r="E216" s="95" t="s">
        <v>304</v>
      </c>
      <c r="F216" s="53" t="s">
        <v>75</v>
      </c>
      <c r="G216" s="67" t="s">
        <v>59</v>
      </c>
      <c r="H216" s="92"/>
      <c r="I216" s="57">
        <v>270000000</v>
      </c>
      <c r="J216" s="68" t="s">
        <v>67</v>
      </c>
      <c r="K216" s="68" t="s">
        <v>68</v>
      </c>
      <c r="L216" s="69" t="s">
        <v>230</v>
      </c>
    </row>
    <row r="217" spans="1:12" ht="57.6">
      <c r="A217" s="133"/>
      <c r="B217" s="66" t="s">
        <v>72</v>
      </c>
      <c r="C217" s="44" t="s">
        <v>298</v>
      </c>
      <c r="D217" s="45" t="s">
        <v>57</v>
      </c>
      <c r="E217" s="43" t="s">
        <v>263</v>
      </c>
      <c r="F217" s="61" t="s">
        <v>77</v>
      </c>
      <c r="G217" s="67" t="s">
        <v>59</v>
      </c>
      <c r="H217" s="92">
        <f>Tabla1[[#This Row],[Valor estimado en la vigencia actual]]/6</f>
        <v>20278552</v>
      </c>
      <c r="I217" s="57">
        <v>121671312</v>
      </c>
      <c r="J217" s="68" t="s">
        <v>67</v>
      </c>
      <c r="K217" s="68" t="s">
        <v>68</v>
      </c>
      <c r="L217" s="69" t="s">
        <v>226</v>
      </c>
    </row>
    <row r="218" spans="1:12" ht="54" customHeight="1">
      <c r="A218" s="133"/>
      <c r="B218" s="83">
        <v>27121700</v>
      </c>
      <c r="C218" s="54" t="s">
        <v>297</v>
      </c>
      <c r="D218" s="78" t="s">
        <v>57</v>
      </c>
      <c r="E218" s="43" t="s">
        <v>224</v>
      </c>
      <c r="F218" s="53" t="s">
        <v>75</v>
      </c>
      <c r="G218" s="67" t="s">
        <v>59</v>
      </c>
      <c r="H218" s="92">
        <f>Tabla1[[#This Row],[Valor estimado en la vigencia actual]]/4</f>
        <v>305136889</v>
      </c>
      <c r="I218" s="57">
        <v>1220547556</v>
      </c>
      <c r="J218" s="68" t="s">
        <v>67</v>
      </c>
      <c r="K218" s="68" t="s">
        <v>68</v>
      </c>
      <c r="L218" s="69" t="s">
        <v>226</v>
      </c>
    </row>
    <row r="219" spans="1:12" ht="57.6">
      <c r="A219" s="90"/>
      <c r="B219" s="94" t="s">
        <v>72</v>
      </c>
      <c r="C219" s="52" t="s">
        <v>319</v>
      </c>
      <c r="D219" s="53" t="s">
        <v>57</v>
      </c>
      <c r="E219" s="43" t="s">
        <v>224</v>
      </c>
      <c r="F219" s="61" t="s">
        <v>77</v>
      </c>
      <c r="G219" s="61" t="s">
        <v>59</v>
      </c>
      <c r="H219" s="92">
        <f>+Tabla1[[#This Row],[Valor estimado en la vigencia actual]]/4</f>
        <v>16027765.75</v>
      </c>
      <c r="I219" s="57">
        <v>64111063</v>
      </c>
      <c r="J219" s="61" t="s">
        <v>67</v>
      </c>
      <c r="K219" s="61" t="s">
        <v>68</v>
      </c>
      <c r="L219" s="52" t="s">
        <v>226</v>
      </c>
    </row>
    <row r="220" spans="1:12" ht="57.6">
      <c r="A220" s="90"/>
      <c r="B220" s="83">
        <v>73152100</v>
      </c>
      <c r="C220" s="54" t="s">
        <v>318</v>
      </c>
      <c r="D220" s="78" t="s">
        <v>57</v>
      </c>
      <c r="E220" s="61" t="s">
        <v>302</v>
      </c>
      <c r="F220" s="61" t="s">
        <v>66</v>
      </c>
      <c r="G220" s="67" t="s">
        <v>59</v>
      </c>
      <c r="H220" s="92">
        <f>Tabla1[[#This Row],[Valor estimado en la vigencia actual]]/11</f>
        <v>1373210.4545454546</v>
      </c>
      <c r="I220" s="57">
        <v>15105315</v>
      </c>
      <c r="J220" s="68" t="s">
        <v>67</v>
      </c>
      <c r="K220" s="68" t="s">
        <v>68</v>
      </c>
      <c r="L220" s="69" t="s">
        <v>230</v>
      </c>
    </row>
    <row r="221" spans="1:12" ht="57.6">
      <c r="A221" s="90"/>
      <c r="B221" s="83">
        <v>81112501</v>
      </c>
      <c r="C221" s="54" t="s">
        <v>289</v>
      </c>
      <c r="D221" s="78" t="s">
        <v>57</v>
      </c>
      <c r="E221" s="78" t="s">
        <v>84</v>
      </c>
      <c r="F221" s="61" t="s">
        <v>77</v>
      </c>
      <c r="G221" s="67" t="s">
        <v>59</v>
      </c>
      <c r="H221" s="92">
        <f>Tabla1[[#This Row],[Valor estimado en la vigencia actual]]</f>
        <v>10000000</v>
      </c>
      <c r="I221" s="57">
        <v>10000000</v>
      </c>
      <c r="J221" s="68" t="s">
        <v>67</v>
      </c>
      <c r="K221" s="68" t="s">
        <v>68</v>
      </c>
      <c r="L221" s="69" t="s">
        <v>226</v>
      </c>
    </row>
    <row r="222" spans="1:12" ht="72" customHeight="1">
      <c r="A222" s="90"/>
      <c r="B222" s="83">
        <v>85101500</v>
      </c>
      <c r="C222" s="44" t="s">
        <v>290</v>
      </c>
      <c r="D222" s="78" t="s">
        <v>57</v>
      </c>
      <c r="E222" s="67" t="s">
        <v>58</v>
      </c>
      <c r="F222" s="61" t="s">
        <v>77</v>
      </c>
      <c r="G222" s="67" t="s">
        <v>59</v>
      </c>
      <c r="H222" s="92">
        <f>Tabla1[[#This Row],[Valor estimado en la vigencia actual]]/12</f>
        <v>17833333.333333332</v>
      </c>
      <c r="I222" s="57">
        <v>214000000</v>
      </c>
      <c r="J222" s="68" t="s">
        <v>67</v>
      </c>
      <c r="K222" s="68" t="s">
        <v>68</v>
      </c>
      <c r="L222" s="69" t="s">
        <v>226</v>
      </c>
    </row>
    <row r="223" spans="1:12" ht="57.6">
      <c r="A223" s="133"/>
      <c r="B223" s="136">
        <v>24102004</v>
      </c>
      <c r="C223" s="54" t="s">
        <v>363</v>
      </c>
      <c r="D223" s="78" t="s">
        <v>86</v>
      </c>
      <c r="E223" s="67" t="s">
        <v>84</v>
      </c>
      <c r="F223" s="61" t="s">
        <v>77</v>
      </c>
      <c r="G223" s="67" t="s">
        <v>59</v>
      </c>
      <c r="H223" s="92">
        <f>Tabla1[[#This Row],[Valor estimado en la vigencia actual]]</f>
        <v>11305000</v>
      </c>
      <c r="I223" s="57">
        <v>11305000</v>
      </c>
      <c r="J223" s="68" t="s">
        <v>67</v>
      </c>
      <c r="K223" s="68" t="s">
        <v>68</v>
      </c>
      <c r="L223" s="69" t="s">
        <v>226</v>
      </c>
    </row>
    <row r="224" spans="1:12" ht="72">
      <c r="A224" s="134"/>
      <c r="B224" s="96">
        <v>60104000</v>
      </c>
      <c r="C224" s="62" t="s">
        <v>362</v>
      </c>
      <c r="D224" s="89" t="s">
        <v>90</v>
      </c>
      <c r="E224" s="61" t="s">
        <v>85</v>
      </c>
      <c r="F224" s="61" t="s">
        <v>77</v>
      </c>
      <c r="G224" s="67" t="s">
        <v>59</v>
      </c>
      <c r="H224" s="92">
        <f>Tabla1[[#This Row],[Valor estimado en la vigencia actual]]/11</f>
        <v>3056570.9090909092</v>
      </c>
      <c r="I224" s="57">
        <v>33622280</v>
      </c>
      <c r="J224" s="68" t="s">
        <v>67</v>
      </c>
      <c r="K224" s="68" t="s">
        <v>68</v>
      </c>
      <c r="L224" s="69" t="s">
        <v>123</v>
      </c>
    </row>
    <row r="225" spans="1:12" ht="72">
      <c r="A225" s="134"/>
      <c r="B225" s="96">
        <v>42140000</v>
      </c>
      <c r="C225" s="41" t="s">
        <v>287</v>
      </c>
      <c r="D225" s="43" t="s">
        <v>90</v>
      </c>
      <c r="E225" s="43" t="s">
        <v>85</v>
      </c>
      <c r="F225" s="61" t="s">
        <v>77</v>
      </c>
      <c r="G225" s="67" t="s">
        <v>59</v>
      </c>
      <c r="H225" s="92">
        <f>Tabla1[[#This Row],[Valor estimado en la vigencia actual]]/11</f>
        <v>909090.90909090906</v>
      </c>
      <c r="I225" s="57">
        <v>10000000</v>
      </c>
      <c r="J225" s="68" t="s">
        <v>67</v>
      </c>
      <c r="K225" s="68" t="s">
        <v>68</v>
      </c>
      <c r="L225" s="69" t="s">
        <v>123</v>
      </c>
    </row>
    <row r="226" spans="1:12" ht="57.6">
      <c r="A226" s="135"/>
      <c r="B226" s="96">
        <v>44122015</v>
      </c>
      <c r="C226" s="52" t="s">
        <v>288</v>
      </c>
      <c r="D226" s="53" t="s">
        <v>86</v>
      </c>
      <c r="E226" s="61" t="s">
        <v>263</v>
      </c>
      <c r="F226" s="61" t="s">
        <v>77</v>
      </c>
      <c r="G226" s="61" t="s">
        <v>59</v>
      </c>
      <c r="H226" s="92">
        <f>I226/6</f>
        <v>43333333.333333336</v>
      </c>
      <c r="I226" s="57">
        <v>260000000</v>
      </c>
      <c r="J226" s="61" t="s">
        <v>67</v>
      </c>
      <c r="K226" s="61" t="s">
        <v>68</v>
      </c>
      <c r="L226" s="52" t="s">
        <v>226</v>
      </c>
    </row>
    <row r="227" spans="1:12" ht="72">
      <c r="A227" s="135"/>
      <c r="B227" s="137">
        <v>80100000</v>
      </c>
      <c r="C227" s="63" t="s">
        <v>301</v>
      </c>
      <c r="D227" s="61" t="s">
        <v>90</v>
      </c>
      <c r="E227" s="61" t="s">
        <v>85</v>
      </c>
      <c r="F227" s="61" t="s">
        <v>66</v>
      </c>
      <c r="G227" s="61" t="s">
        <v>59</v>
      </c>
      <c r="H227" s="92">
        <v>12000000</v>
      </c>
      <c r="I227" s="57">
        <f>H227*11</f>
        <v>132000000</v>
      </c>
      <c r="J227" s="61" t="s">
        <v>67</v>
      </c>
      <c r="K227" s="61" t="s">
        <v>68</v>
      </c>
      <c r="L227" s="52" t="s">
        <v>228</v>
      </c>
    </row>
    <row r="228" spans="1:12" ht="57.6">
      <c r="A228" s="90"/>
      <c r="B228" s="96">
        <v>56121805</v>
      </c>
      <c r="C228" s="52" t="s">
        <v>390</v>
      </c>
      <c r="D228" s="61" t="s">
        <v>89</v>
      </c>
      <c r="E228" s="61" t="s">
        <v>308</v>
      </c>
      <c r="F228" s="61" t="s">
        <v>77</v>
      </c>
      <c r="G228" s="61" t="s">
        <v>59</v>
      </c>
      <c r="H228" s="92">
        <f>I228/2</f>
        <v>12874312.5</v>
      </c>
      <c r="I228" s="57">
        <v>25748625</v>
      </c>
      <c r="J228" s="61" t="s">
        <v>67</v>
      </c>
      <c r="K228" s="61" t="s">
        <v>68</v>
      </c>
      <c r="L228" s="52" t="s">
        <v>230</v>
      </c>
    </row>
    <row r="229" spans="1:12" ht="57.6">
      <c r="A229" s="90"/>
      <c r="B229" s="94" t="s">
        <v>72</v>
      </c>
      <c r="C229" s="52" t="s">
        <v>306</v>
      </c>
      <c r="D229" s="53" t="s">
        <v>90</v>
      </c>
      <c r="E229" s="61" t="s">
        <v>307</v>
      </c>
      <c r="F229" s="61" t="s">
        <v>231</v>
      </c>
      <c r="G229" s="61" t="s">
        <v>59</v>
      </c>
      <c r="H229" s="92" t="s">
        <v>311</v>
      </c>
      <c r="I229" s="57">
        <v>4951882360</v>
      </c>
      <c r="J229" s="61" t="s">
        <v>67</v>
      </c>
      <c r="K229" s="61" t="s">
        <v>68</v>
      </c>
      <c r="L229" s="52" t="s">
        <v>226</v>
      </c>
    </row>
    <row r="230" spans="1:12" ht="57.6">
      <c r="A230" s="90"/>
      <c r="B230" s="94" t="s">
        <v>72</v>
      </c>
      <c r="C230" s="52" t="s">
        <v>310</v>
      </c>
      <c r="D230" s="53" t="s">
        <v>90</v>
      </c>
      <c r="E230" s="61" t="s">
        <v>307</v>
      </c>
      <c r="F230" s="61" t="s">
        <v>77</v>
      </c>
      <c r="G230" s="61" t="s">
        <v>59</v>
      </c>
      <c r="H230" s="92">
        <f>I230/7</f>
        <v>32499219.714285713</v>
      </c>
      <c r="I230" s="57">
        <v>227494538</v>
      </c>
      <c r="J230" s="61" t="s">
        <v>67</v>
      </c>
      <c r="K230" s="61" t="s">
        <v>68</v>
      </c>
      <c r="L230" s="52" t="s">
        <v>226</v>
      </c>
    </row>
    <row r="231" spans="1:12" ht="57.6">
      <c r="A231" s="90"/>
      <c r="B231" s="94" t="s">
        <v>72</v>
      </c>
      <c r="C231" s="52" t="s">
        <v>305</v>
      </c>
      <c r="D231" s="53" t="s">
        <v>86</v>
      </c>
      <c r="E231" s="61" t="s">
        <v>303</v>
      </c>
      <c r="F231" s="61" t="s">
        <v>75</v>
      </c>
      <c r="G231" s="61" t="s">
        <v>59</v>
      </c>
      <c r="H231" s="100" t="s">
        <v>311</v>
      </c>
      <c r="I231" s="57">
        <v>1080000000</v>
      </c>
      <c r="J231" s="61" t="s">
        <v>67</v>
      </c>
      <c r="K231" s="61" t="s">
        <v>68</v>
      </c>
      <c r="L231" s="52" t="s">
        <v>226</v>
      </c>
    </row>
    <row r="232" spans="1:12" ht="57.6">
      <c r="A232" s="90"/>
      <c r="B232" s="94" t="s">
        <v>72</v>
      </c>
      <c r="C232" s="52" t="s">
        <v>309</v>
      </c>
      <c r="D232" s="53" t="s">
        <v>86</v>
      </c>
      <c r="E232" s="61" t="s">
        <v>303</v>
      </c>
      <c r="F232" s="61" t="s">
        <v>75</v>
      </c>
      <c r="G232" s="61" t="s">
        <v>59</v>
      </c>
      <c r="H232" s="100">
        <f>I232/5</f>
        <v>10000000</v>
      </c>
      <c r="I232" s="57">
        <v>50000000</v>
      </c>
      <c r="J232" s="61" t="s">
        <v>67</v>
      </c>
      <c r="K232" s="61" t="s">
        <v>68</v>
      </c>
      <c r="L232" s="52" t="s">
        <v>226</v>
      </c>
    </row>
    <row r="233" spans="1:12" ht="57.6">
      <c r="A233" s="90"/>
      <c r="B233" s="94">
        <v>80121607</v>
      </c>
      <c r="C233" s="52" t="s">
        <v>321</v>
      </c>
      <c r="D233" s="53" t="s">
        <v>57</v>
      </c>
      <c r="E233" s="61" t="s">
        <v>58</v>
      </c>
      <c r="F233" s="61" t="s">
        <v>77</v>
      </c>
      <c r="G233" s="61" t="s">
        <v>59</v>
      </c>
      <c r="H233" s="100" t="s">
        <v>311</v>
      </c>
      <c r="I233" s="57">
        <v>100000000</v>
      </c>
      <c r="J233" s="61" t="s">
        <v>67</v>
      </c>
      <c r="K233" s="61" t="s">
        <v>68</v>
      </c>
      <c r="L233" s="52" t="s">
        <v>228</v>
      </c>
    </row>
    <row r="234" spans="1:12" ht="57.6">
      <c r="A234" s="90"/>
      <c r="B234" s="94">
        <v>72101517</v>
      </c>
      <c r="C234" s="52" t="s">
        <v>322</v>
      </c>
      <c r="D234" s="53" t="s">
        <v>57</v>
      </c>
      <c r="E234" s="61" t="s">
        <v>308</v>
      </c>
      <c r="F234" s="61" t="s">
        <v>323</v>
      </c>
      <c r="G234" s="61" t="s">
        <v>59</v>
      </c>
      <c r="H234" s="100" t="s">
        <v>311</v>
      </c>
      <c r="I234" s="57">
        <v>47000000</v>
      </c>
      <c r="J234" s="61" t="s">
        <v>67</v>
      </c>
      <c r="K234" s="61" t="s">
        <v>68</v>
      </c>
      <c r="L234" s="52" t="s">
        <v>228</v>
      </c>
    </row>
    <row r="235" spans="1:12" ht="86.4">
      <c r="A235" s="90"/>
      <c r="B235" s="73">
        <v>80131502</v>
      </c>
      <c r="C235" s="80" t="s">
        <v>324</v>
      </c>
      <c r="D235" s="53" t="s">
        <v>57</v>
      </c>
      <c r="E235" s="53" t="s">
        <v>325</v>
      </c>
      <c r="F235" s="61" t="s">
        <v>77</v>
      </c>
      <c r="G235" s="61" t="s">
        <v>59</v>
      </c>
      <c r="H235" s="100" t="s">
        <v>311</v>
      </c>
      <c r="I235" s="100">
        <v>8000000</v>
      </c>
      <c r="J235" s="61" t="s">
        <v>67</v>
      </c>
      <c r="K235" s="61" t="s">
        <v>68</v>
      </c>
      <c r="L235" s="52" t="s">
        <v>228</v>
      </c>
    </row>
    <row r="236" spans="1:12" ht="57.6">
      <c r="A236" s="90"/>
      <c r="B236" s="94">
        <v>80131502</v>
      </c>
      <c r="C236" s="80" t="s">
        <v>326</v>
      </c>
      <c r="D236" s="53" t="s">
        <v>90</v>
      </c>
      <c r="E236" s="61" t="s">
        <v>109</v>
      </c>
      <c r="F236" s="61" t="s">
        <v>77</v>
      </c>
      <c r="G236" s="61" t="s">
        <v>59</v>
      </c>
      <c r="H236" s="100">
        <v>74142000</v>
      </c>
      <c r="I236" s="57">
        <f>+H236*10</f>
        <v>741420000</v>
      </c>
      <c r="J236" s="61" t="s">
        <v>67</v>
      </c>
      <c r="K236" s="61" t="s">
        <v>68</v>
      </c>
      <c r="L236" s="52" t="s">
        <v>228</v>
      </c>
    </row>
    <row r="237" spans="1:12" ht="57.6">
      <c r="A237" s="90"/>
      <c r="B237" s="105" t="s">
        <v>328</v>
      </c>
      <c r="C237" s="80" t="s">
        <v>329</v>
      </c>
      <c r="D237" s="53" t="s">
        <v>57</v>
      </c>
      <c r="E237" s="61" t="s">
        <v>84</v>
      </c>
      <c r="F237" s="61" t="s">
        <v>77</v>
      </c>
      <c r="G237" s="61" t="s">
        <v>59</v>
      </c>
      <c r="H237" s="100" t="s">
        <v>311</v>
      </c>
      <c r="I237" s="57">
        <v>150000000</v>
      </c>
      <c r="J237" s="61" t="s">
        <v>67</v>
      </c>
      <c r="K237" s="61" t="s">
        <v>68</v>
      </c>
      <c r="L237" s="52" t="s">
        <v>228</v>
      </c>
    </row>
    <row r="238" spans="1:12" ht="57.6">
      <c r="A238" s="90"/>
      <c r="B238" s="94">
        <v>52131604</v>
      </c>
      <c r="C238" s="80" t="s">
        <v>366</v>
      </c>
      <c r="D238" s="53" t="s">
        <v>90</v>
      </c>
      <c r="E238" s="61" t="s">
        <v>84</v>
      </c>
      <c r="F238" s="61" t="s">
        <v>323</v>
      </c>
      <c r="G238" s="61" t="s">
        <v>59</v>
      </c>
      <c r="H238" s="100" t="s">
        <v>311</v>
      </c>
      <c r="I238" s="57">
        <v>1430000</v>
      </c>
      <c r="J238" s="61" t="s">
        <v>67</v>
      </c>
      <c r="K238" s="61" t="s">
        <v>68</v>
      </c>
      <c r="L238" s="52" t="s">
        <v>228</v>
      </c>
    </row>
    <row r="239" spans="1:12" ht="110.4">
      <c r="A239" s="90"/>
      <c r="B239" s="105" t="s">
        <v>327</v>
      </c>
      <c r="C239" s="80" t="s">
        <v>365</v>
      </c>
      <c r="D239" s="53" t="s">
        <v>90</v>
      </c>
      <c r="E239" s="61" t="s">
        <v>84</v>
      </c>
      <c r="F239" s="61" t="s">
        <v>323</v>
      </c>
      <c r="G239" s="61" t="s">
        <v>59</v>
      </c>
      <c r="H239" s="100" t="s">
        <v>311</v>
      </c>
      <c r="I239" s="57">
        <v>15030000</v>
      </c>
      <c r="J239" s="61" t="s">
        <v>67</v>
      </c>
      <c r="K239" s="61" t="s">
        <v>68</v>
      </c>
      <c r="L239" s="52" t="s">
        <v>228</v>
      </c>
    </row>
    <row r="240" spans="1:12" ht="110.4">
      <c r="A240" s="90"/>
      <c r="B240" s="105" t="s">
        <v>327</v>
      </c>
      <c r="C240" s="80" t="s">
        <v>367</v>
      </c>
      <c r="D240" s="53" t="s">
        <v>90</v>
      </c>
      <c r="E240" s="61" t="s">
        <v>84</v>
      </c>
      <c r="F240" s="61" t="s">
        <v>323</v>
      </c>
      <c r="G240" s="61" t="s">
        <v>59</v>
      </c>
      <c r="H240" s="100" t="s">
        <v>311</v>
      </c>
      <c r="I240" s="57">
        <v>10318000</v>
      </c>
      <c r="J240" s="61" t="s">
        <v>67</v>
      </c>
      <c r="K240" s="61" t="s">
        <v>68</v>
      </c>
      <c r="L240" s="52" t="s">
        <v>228</v>
      </c>
    </row>
    <row r="241" spans="1:12" ht="57.6">
      <c r="A241" s="90"/>
      <c r="B241" s="105">
        <v>42192201</v>
      </c>
      <c r="C241" s="80" t="s">
        <v>330</v>
      </c>
      <c r="D241" s="53" t="s">
        <v>57</v>
      </c>
      <c r="E241" s="61" t="s">
        <v>84</v>
      </c>
      <c r="F241" s="61" t="s">
        <v>323</v>
      </c>
      <c r="G241" s="61" t="s">
        <v>59</v>
      </c>
      <c r="H241" s="100" t="s">
        <v>311</v>
      </c>
      <c r="I241" s="57">
        <v>11000000</v>
      </c>
      <c r="J241" s="61" t="s">
        <v>67</v>
      </c>
      <c r="K241" s="61" t="s">
        <v>68</v>
      </c>
      <c r="L241" s="52" t="s">
        <v>228</v>
      </c>
    </row>
    <row r="242" spans="1:12" ht="57.6">
      <c r="A242" s="90"/>
      <c r="B242" s="105" t="s">
        <v>311</v>
      </c>
      <c r="C242" s="80" t="s">
        <v>331</v>
      </c>
      <c r="D242" s="101" t="s">
        <v>57</v>
      </c>
      <c r="E242" s="102" t="s">
        <v>88</v>
      </c>
      <c r="F242" s="102" t="s">
        <v>323</v>
      </c>
      <c r="G242" s="61" t="s">
        <v>59</v>
      </c>
      <c r="H242" s="100" t="s">
        <v>311</v>
      </c>
      <c r="I242" s="57">
        <v>67000000</v>
      </c>
      <c r="J242" s="61" t="s">
        <v>67</v>
      </c>
      <c r="K242" s="61" t="s">
        <v>68</v>
      </c>
      <c r="L242" s="52" t="s">
        <v>226</v>
      </c>
    </row>
    <row r="243" spans="1:12" ht="57.6">
      <c r="A243" s="90"/>
      <c r="B243" s="105" t="s">
        <v>333</v>
      </c>
      <c r="C243" s="80" t="s">
        <v>332</v>
      </c>
      <c r="D243" s="53" t="s">
        <v>57</v>
      </c>
      <c r="E243" s="61" t="s">
        <v>84</v>
      </c>
      <c r="F243" s="61" t="s">
        <v>323</v>
      </c>
      <c r="G243" s="61" t="s">
        <v>59</v>
      </c>
      <c r="H243" s="100" t="s">
        <v>311</v>
      </c>
      <c r="I243" s="57">
        <v>70000000</v>
      </c>
      <c r="J243" s="61" t="s">
        <v>67</v>
      </c>
      <c r="K243" s="61" t="s">
        <v>68</v>
      </c>
      <c r="L243" s="52" t="s">
        <v>228</v>
      </c>
    </row>
    <row r="244" spans="1:12" ht="57.6">
      <c r="A244" s="90"/>
      <c r="B244" s="105">
        <v>43211711</v>
      </c>
      <c r="C244" s="80" t="s">
        <v>334</v>
      </c>
      <c r="D244" s="101" t="s">
        <v>90</v>
      </c>
      <c r="E244" s="102" t="s">
        <v>84</v>
      </c>
      <c r="F244" s="61" t="s">
        <v>323</v>
      </c>
      <c r="G244" s="61" t="s">
        <v>59</v>
      </c>
      <c r="H244" s="100" t="s">
        <v>311</v>
      </c>
      <c r="I244" s="103">
        <v>37068500</v>
      </c>
      <c r="J244" s="61" t="s">
        <v>67</v>
      </c>
      <c r="K244" s="61" t="s">
        <v>68</v>
      </c>
      <c r="L244" s="52" t="s">
        <v>226</v>
      </c>
    </row>
    <row r="245" spans="1:12" ht="57.6">
      <c r="A245" s="90"/>
      <c r="B245" s="66">
        <v>81101700</v>
      </c>
      <c r="C245" s="80" t="s">
        <v>388</v>
      </c>
      <c r="D245" s="101" t="s">
        <v>86</v>
      </c>
      <c r="E245" s="102" t="s">
        <v>109</v>
      </c>
      <c r="F245" s="85" t="s">
        <v>343</v>
      </c>
      <c r="G245" s="61" t="s">
        <v>59</v>
      </c>
      <c r="H245" s="100"/>
      <c r="I245" s="107">
        <v>30345000</v>
      </c>
      <c r="J245" s="61" t="s">
        <v>67</v>
      </c>
      <c r="K245" s="61" t="s">
        <v>68</v>
      </c>
      <c r="L245" s="52" t="s">
        <v>230</v>
      </c>
    </row>
    <row r="246" spans="1:12" ht="57.6">
      <c r="A246" s="90"/>
      <c r="B246" s="66">
        <v>42140000</v>
      </c>
      <c r="C246" s="80" t="s">
        <v>337</v>
      </c>
      <c r="D246" s="101" t="s">
        <v>338</v>
      </c>
      <c r="E246" s="102" t="s">
        <v>107</v>
      </c>
      <c r="F246" s="68" t="s">
        <v>339</v>
      </c>
      <c r="G246" s="61" t="s">
        <v>59</v>
      </c>
      <c r="H246" s="100" t="s">
        <v>311</v>
      </c>
      <c r="I246" s="109">
        <v>180000000</v>
      </c>
      <c r="J246" s="61" t="s">
        <v>67</v>
      </c>
      <c r="K246" s="61" t="s">
        <v>68</v>
      </c>
      <c r="L246" s="52" t="s">
        <v>230</v>
      </c>
    </row>
    <row r="247" spans="1:12" ht="57.6">
      <c r="A247" s="90"/>
      <c r="B247" s="66">
        <v>42140001</v>
      </c>
      <c r="C247" s="80" t="s">
        <v>340</v>
      </c>
      <c r="D247" s="101" t="s">
        <v>89</v>
      </c>
      <c r="E247" s="102" t="s">
        <v>73</v>
      </c>
      <c r="F247" s="68" t="s">
        <v>339</v>
      </c>
      <c r="G247" s="61" t="s">
        <v>59</v>
      </c>
      <c r="H247" s="100" t="s">
        <v>311</v>
      </c>
      <c r="I247" s="109">
        <v>100000000</v>
      </c>
      <c r="J247" s="61" t="s">
        <v>67</v>
      </c>
      <c r="K247" s="61" t="s">
        <v>68</v>
      </c>
      <c r="L247" s="52" t="s">
        <v>230</v>
      </c>
    </row>
    <row r="248" spans="1:12" ht="57.6">
      <c r="A248" s="90"/>
      <c r="B248" s="66">
        <v>42140001</v>
      </c>
      <c r="C248" s="80" t="s">
        <v>341</v>
      </c>
      <c r="D248" s="101" t="s">
        <v>86</v>
      </c>
      <c r="E248" s="102" t="s">
        <v>73</v>
      </c>
      <c r="F248" s="68" t="s">
        <v>323</v>
      </c>
      <c r="G248" s="61" t="s">
        <v>59</v>
      </c>
      <c r="H248" s="100" t="s">
        <v>311</v>
      </c>
      <c r="I248" s="109">
        <v>30000000</v>
      </c>
      <c r="J248" s="61" t="s">
        <v>67</v>
      </c>
      <c r="K248" s="61" t="s">
        <v>68</v>
      </c>
      <c r="L248" s="52" t="s">
        <v>230</v>
      </c>
    </row>
    <row r="249" spans="1:12" ht="57.6">
      <c r="A249" s="90"/>
      <c r="B249" s="66">
        <v>81101700</v>
      </c>
      <c r="C249" s="80" t="s">
        <v>342</v>
      </c>
      <c r="D249" s="101" t="s">
        <v>90</v>
      </c>
      <c r="E249" s="102" t="s">
        <v>56</v>
      </c>
      <c r="F249" s="68" t="s">
        <v>343</v>
      </c>
      <c r="G249" s="61" t="s">
        <v>59</v>
      </c>
      <c r="H249" s="100" t="s">
        <v>311</v>
      </c>
      <c r="I249" s="109">
        <v>15000000</v>
      </c>
      <c r="J249" s="61" t="s">
        <v>67</v>
      </c>
      <c r="K249" s="61" t="s">
        <v>68</v>
      </c>
      <c r="L249" s="52" t="s">
        <v>230</v>
      </c>
    </row>
    <row r="250" spans="1:12" ht="57.6">
      <c r="A250" s="90"/>
      <c r="B250" s="66">
        <v>81101700</v>
      </c>
      <c r="C250" s="80" t="s">
        <v>344</v>
      </c>
      <c r="D250" s="101" t="s">
        <v>86</v>
      </c>
      <c r="E250" s="102" t="s">
        <v>84</v>
      </c>
      <c r="F250" s="61" t="s">
        <v>323</v>
      </c>
      <c r="G250" s="61" t="s">
        <v>59</v>
      </c>
      <c r="H250" s="100" t="s">
        <v>311</v>
      </c>
      <c r="I250" s="109">
        <v>2000000</v>
      </c>
      <c r="J250" s="61" t="s">
        <v>67</v>
      </c>
      <c r="K250" s="61" t="s">
        <v>68</v>
      </c>
      <c r="L250" s="52" t="s">
        <v>230</v>
      </c>
    </row>
    <row r="251" spans="1:12" ht="57.6">
      <c r="A251" s="90"/>
      <c r="B251" s="66">
        <v>81101700</v>
      </c>
      <c r="C251" s="80" t="s">
        <v>345</v>
      </c>
      <c r="D251" s="101" t="s">
        <v>90</v>
      </c>
      <c r="E251" s="102" t="s">
        <v>84</v>
      </c>
      <c r="F251" s="61" t="s">
        <v>323</v>
      </c>
      <c r="G251" s="61" t="s">
        <v>59</v>
      </c>
      <c r="H251" s="100" t="s">
        <v>311</v>
      </c>
      <c r="I251" s="109">
        <v>5000000</v>
      </c>
      <c r="J251" s="61" t="s">
        <v>67</v>
      </c>
      <c r="K251" s="61" t="s">
        <v>68</v>
      </c>
      <c r="L251" s="52" t="s">
        <v>230</v>
      </c>
    </row>
    <row r="252" spans="1:12" ht="57.6">
      <c r="A252" s="90"/>
      <c r="B252" s="66">
        <v>42000000</v>
      </c>
      <c r="C252" s="80" t="s">
        <v>346</v>
      </c>
      <c r="D252" s="101" t="s">
        <v>90</v>
      </c>
      <c r="E252" s="102" t="s">
        <v>88</v>
      </c>
      <c r="F252" s="61" t="s">
        <v>323</v>
      </c>
      <c r="G252" s="61" t="s">
        <v>59</v>
      </c>
      <c r="H252" s="100" t="s">
        <v>311</v>
      </c>
      <c r="I252" s="109">
        <v>40000000</v>
      </c>
      <c r="J252" s="61" t="s">
        <v>67</v>
      </c>
      <c r="K252" s="61" t="s">
        <v>68</v>
      </c>
      <c r="L252" s="52" t="s">
        <v>230</v>
      </c>
    </row>
    <row r="253" spans="1:12" ht="57.6">
      <c r="A253" s="90"/>
      <c r="B253" s="66">
        <v>42000000</v>
      </c>
      <c r="C253" s="86" t="s">
        <v>347</v>
      </c>
      <c r="D253" s="101" t="s">
        <v>90</v>
      </c>
      <c r="E253" s="102" t="s">
        <v>88</v>
      </c>
      <c r="F253" s="61" t="s">
        <v>323</v>
      </c>
      <c r="G253" s="61" t="s">
        <v>59</v>
      </c>
      <c r="H253" s="100" t="s">
        <v>311</v>
      </c>
      <c r="I253" s="109">
        <v>40000000</v>
      </c>
      <c r="J253" s="61" t="s">
        <v>67</v>
      </c>
      <c r="K253" s="61" t="s">
        <v>68</v>
      </c>
      <c r="L253" s="52" t="s">
        <v>230</v>
      </c>
    </row>
    <row r="254" spans="1:12" ht="57.6">
      <c r="A254" s="90"/>
      <c r="B254" s="66">
        <v>81141504</v>
      </c>
      <c r="C254" s="80" t="s">
        <v>348</v>
      </c>
      <c r="D254" s="101" t="s">
        <v>90</v>
      </c>
      <c r="E254" s="102" t="s">
        <v>84</v>
      </c>
      <c r="F254" s="61" t="s">
        <v>323</v>
      </c>
      <c r="G254" s="61" t="s">
        <v>59</v>
      </c>
      <c r="H254" s="100" t="s">
        <v>311</v>
      </c>
      <c r="I254" s="109">
        <v>10000000</v>
      </c>
      <c r="J254" s="61" t="s">
        <v>67</v>
      </c>
      <c r="K254" s="61" t="s">
        <v>68</v>
      </c>
      <c r="L254" s="52" t="s">
        <v>230</v>
      </c>
    </row>
    <row r="255" spans="1:12" ht="57.6">
      <c r="A255" s="90"/>
      <c r="B255" s="66">
        <v>81101700</v>
      </c>
      <c r="C255" s="80" t="s">
        <v>349</v>
      </c>
      <c r="D255" s="101" t="s">
        <v>90</v>
      </c>
      <c r="E255" s="102" t="s">
        <v>84</v>
      </c>
      <c r="F255" s="68" t="s">
        <v>343</v>
      </c>
      <c r="G255" s="61" t="s">
        <v>59</v>
      </c>
      <c r="H255" s="100" t="s">
        <v>311</v>
      </c>
      <c r="I255" s="109">
        <v>5771500</v>
      </c>
      <c r="J255" s="61" t="s">
        <v>67</v>
      </c>
      <c r="K255" s="61" t="s">
        <v>68</v>
      </c>
      <c r="L255" s="52" t="s">
        <v>230</v>
      </c>
    </row>
    <row r="256" spans="1:12" ht="57.6">
      <c r="A256" s="90"/>
      <c r="B256" s="66">
        <v>42000000</v>
      </c>
      <c r="C256" s="80" t="s">
        <v>350</v>
      </c>
      <c r="D256" s="101" t="s">
        <v>90</v>
      </c>
      <c r="E256" s="102" t="s">
        <v>84</v>
      </c>
      <c r="F256" s="68" t="s">
        <v>343</v>
      </c>
      <c r="G256" s="61" t="s">
        <v>59</v>
      </c>
      <c r="H256" s="100" t="s">
        <v>311</v>
      </c>
      <c r="I256" s="109">
        <v>3000000</v>
      </c>
      <c r="J256" s="61" t="s">
        <v>67</v>
      </c>
      <c r="K256" s="61" t="s">
        <v>68</v>
      </c>
      <c r="L256" s="52" t="s">
        <v>230</v>
      </c>
    </row>
    <row r="257" spans="1:12" ht="57.6">
      <c r="A257" s="90"/>
      <c r="B257" s="66">
        <v>81101700</v>
      </c>
      <c r="C257" s="86" t="s">
        <v>351</v>
      </c>
      <c r="D257" s="101" t="s">
        <v>221</v>
      </c>
      <c r="E257" s="102" t="s">
        <v>263</v>
      </c>
      <c r="F257" s="61" t="s">
        <v>323</v>
      </c>
      <c r="G257" s="61" t="s">
        <v>59</v>
      </c>
      <c r="H257" s="100" t="s">
        <v>311</v>
      </c>
      <c r="I257" s="109">
        <v>30000000</v>
      </c>
      <c r="J257" s="61" t="s">
        <v>67</v>
      </c>
      <c r="K257" s="61" t="s">
        <v>68</v>
      </c>
      <c r="L257" s="52" t="s">
        <v>230</v>
      </c>
    </row>
    <row r="258" spans="1:12" ht="57.6">
      <c r="A258" s="90"/>
      <c r="B258" s="66">
        <v>42000000</v>
      </c>
      <c r="C258" s="66" t="s">
        <v>409</v>
      </c>
      <c r="D258" s="101" t="s">
        <v>89</v>
      </c>
      <c r="E258" s="102" t="s">
        <v>408</v>
      </c>
      <c r="F258" s="61" t="s">
        <v>343</v>
      </c>
      <c r="G258" s="61" t="s">
        <v>59</v>
      </c>
      <c r="H258" s="100" t="s">
        <v>311</v>
      </c>
      <c r="I258" s="109">
        <v>50000000</v>
      </c>
      <c r="J258" s="61" t="s">
        <v>67</v>
      </c>
      <c r="K258" s="61" t="s">
        <v>68</v>
      </c>
      <c r="L258" s="52" t="s">
        <v>230</v>
      </c>
    </row>
    <row r="259" spans="1:12" ht="57.6">
      <c r="A259" s="90"/>
      <c r="B259" s="66">
        <v>42000000</v>
      </c>
      <c r="C259" s="66" t="s">
        <v>352</v>
      </c>
      <c r="D259" s="101" t="s">
        <v>338</v>
      </c>
      <c r="E259" s="102" t="s">
        <v>88</v>
      </c>
      <c r="F259" s="61" t="s">
        <v>323</v>
      </c>
      <c r="G259" s="61" t="s">
        <v>59</v>
      </c>
      <c r="H259" s="100" t="s">
        <v>311</v>
      </c>
      <c r="I259" s="109">
        <v>50000000</v>
      </c>
      <c r="J259" s="61" t="s">
        <v>67</v>
      </c>
      <c r="K259" s="61" t="s">
        <v>68</v>
      </c>
      <c r="L259" s="52" t="s">
        <v>230</v>
      </c>
    </row>
    <row r="260" spans="1:12" ht="57.6">
      <c r="A260" s="90"/>
      <c r="B260" s="66">
        <v>42000000</v>
      </c>
      <c r="C260" s="66" t="s">
        <v>353</v>
      </c>
      <c r="D260" s="101" t="s">
        <v>338</v>
      </c>
      <c r="E260" s="102" t="s">
        <v>88</v>
      </c>
      <c r="F260" s="61" t="s">
        <v>323</v>
      </c>
      <c r="G260" s="61" t="s">
        <v>59</v>
      </c>
      <c r="H260" s="100" t="s">
        <v>311</v>
      </c>
      <c r="I260" s="109">
        <v>10000000</v>
      </c>
      <c r="J260" s="61" t="s">
        <v>67</v>
      </c>
      <c r="K260" s="61" t="s">
        <v>68</v>
      </c>
      <c r="L260" s="52" t="s">
        <v>230</v>
      </c>
    </row>
    <row r="261" spans="1:12" ht="57.6">
      <c r="A261" s="90"/>
      <c r="B261" s="66">
        <v>42000000</v>
      </c>
      <c r="C261" s="66" t="s">
        <v>354</v>
      </c>
      <c r="D261" s="101" t="s">
        <v>338</v>
      </c>
      <c r="E261" s="102" t="s">
        <v>88</v>
      </c>
      <c r="F261" s="61" t="s">
        <v>323</v>
      </c>
      <c r="G261" s="61" t="s">
        <v>59</v>
      </c>
      <c r="H261" s="100" t="s">
        <v>311</v>
      </c>
      <c r="I261" s="109">
        <v>30000000</v>
      </c>
      <c r="J261" s="61" t="s">
        <v>67</v>
      </c>
      <c r="K261" s="61" t="s">
        <v>68</v>
      </c>
      <c r="L261" s="52" t="s">
        <v>230</v>
      </c>
    </row>
    <row r="262" spans="1:12" ht="57.6">
      <c r="A262" s="90"/>
      <c r="B262" s="66">
        <v>42000000</v>
      </c>
      <c r="C262" s="66" t="s">
        <v>355</v>
      </c>
      <c r="D262" s="101" t="s">
        <v>338</v>
      </c>
      <c r="E262" s="102" t="s">
        <v>88</v>
      </c>
      <c r="F262" s="61" t="s">
        <v>323</v>
      </c>
      <c r="G262" s="61" t="s">
        <v>59</v>
      </c>
      <c r="H262" s="100" t="s">
        <v>311</v>
      </c>
      <c r="I262" s="109">
        <v>40000000</v>
      </c>
      <c r="J262" s="61" t="s">
        <v>67</v>
      </c>
      <c r="K262" s="61" t="s">
        <v>68</v>
      </c>
      <c r="L262" s="52" t="s">
        <v>230</v>
      </c>
    </row>
    <row r="263" spans="1:12" ht="57.6">
      <c r="A263" s="90"/>
      <c r="B263" s="66">
        <v>42000000</v>
      </c>
      <c r="C263" s="66" t="s">
        <v>356</v>
      </c>
      <c r="D263" s="101" t="s">
        <v>338</v>
      </c>
      <c r="E263" s="102" t="s">
        <v>88</v>
      </c>
      <c r="F263" s="61" t="s">
        <v>323</v>
      </c>
      <c r="G263" s="61" t="s">
        <v>59</v>
      </c>
      <c r="H263" s="100" t="s">
        <v>311</v>
      </c>
      <c r="I263" s="109">
        <v>50000000</v>
      </c>
      <c r="J263" s="61" t="s">
        <v>67</v>
      </c>
      <c r="K263" s="61" t="s">
        <v>68</v>
      </c>
      <c r="L263" s="52" t="s">
        <v>230</v>
      </c>
    </row>
    <row r="264" spans="1:12" ht="57.6">
      <c r="A264" s="90"/>
      <c r="B264" s="66">
        <v>78131602</v>
      </c>
      <c r="C264" s="96" t="s">
        <v>364</v>
      </c>
      <c r="D264" s="67" t="s">
        <v>90</v>
      </c>
      <c r="E264" s="67" t="s">
        <v>109</v>
      </c>
      <c r="F264" s="61" t="s">
        <v>323</v>
      </c>
      <c r="G264" s="61" t="s">
        <v>59</v>
      </c>
      <c r="H264" s="100" t="s">
        <v>311</v>
      </c>
      <c r="I264" s="112">
        <v>12200000</v>
      </c>
      <c r="J264" s="61" t="s">
        <v>67</v>
      </c>
      <c r="K264" s="61" t="s">
        <v>68</v>
      </c>
      <c r="L264" s="52" t="s">
        <v>226</v>
      </c>
    </row>
    <row r="265" spans="1:12" ht="57.6">
      <c r="A265" s="90"/>
      <c r="B265" s="62">
        <v>82101601</v>
      </c>
      <c r="C265" s="117" t="s">
        <v>357</v>
      </c>
      <c r="D265" s="114" t="s">
        <v>86</v>
      </c>
      <c r="E265" s="67" t="s">
        <v>109</v>
      </c>
      <c r="F265" s="108" t="s">
        <v>323</v>
      </c>
      <c r="G265" s="61" t="s">
        <v>59</v>
      </c>
      <c r="H265" s="115">
        <v>750000</v>
      </c>
      <c r="I265" s="111">
        <f>H265*10</f>
        <v>7500000</v>
      </c>
      <c r="J265" s="61" t="s">
        <v>67</v>
      </c>
      <c r="K265" s="61" t="s">
        <v>68</v>
      </c>
      <c r="L265" s="52" t="s">
        <v>226</v>
      </c>
    </row>
    <row r="266" spans="1:12" ht="57.6">
      <c r="A266" s="90"/>
      <c r="B266" s="62">
        <v>82101601</v>
      </c>
      <c r="C266" s="117" t="s">
        <v>357</v>
      </c>
      <c r="D266" s="114" t="s">
        <v>90</v>
      </c>
      <c r="E266" s="108" t="s">
        <v>85</v>
      </c>
      <c r="F266" s="108" t="s">
        <v>323</v>
      </c>
      <c r="G266" s="61" t="s">
        <v>59</v>
      </c>
      <c r="H266" s="115">
        <v>11880000</v>
      </c>
      <c r="I266" s="111">
        <f>H266*11</f>
        <v>130680000</v>
      </c>
      <c r="J266" s="61" t="s">
        <v>67</v>
      </c>
      <c r="K266" s="61" t="s">
        <v>68</v>
      </c>
      <c r="L266" s="52" t="s">
        <v>226</v>
      </c>
    </row>
    <row r="267" spans="1:12" ht="57.6">
      <c r="A267" s="90"/>
      <c r="B267" s="62">
        <v>82101503</v>
      </c>
      <c r="C267" s="117" t="s">
        <v>358</v>
      </c>
      <c r="D267" s="108" t="s">
        <v>359</v>
      </c>
      <c r="E267" s="108" t="s">
        <v>85</v>
      </c>
      <c r="F267" s="108" t="s">
        <v>323</v>
      </c>
      <c r="G267" s="61" t="s">
        <v>59</v>
      </c>
      <c r="H267" s="116">
        <v>13750000</v>
      </c>
      <c r="I267" s="111">
        <f>H267*11</f>
        <v>151250000</v>
      </c>
      <c r="J267" s="61" t="s">
        <v>67</v>
      </c>
      <c r="K267" s="61" t="s">
        <v>68</v>
      </c>
      <c r="L267" s="52" t="s">
        <v>226</v>
      </c>
    </row>
    <row r="268" spans="1:12" ht="57.6">
      <c r="A268" s="90"/>
      <c r="B268" s="62">
        <v>82010602</v>
      </c>
      <c r="C268" s="117" t="s">
        <v>360</v>
      </c>
      <c r="D268" s="114" t="s">
        <v>86</v>
      </c>
      <c r="E268" s="67" t="s">
        <v>109</v>
      </c>
      <c r="F268" s="108" t="s">
        <v>323</v>
      </c>
      <c r="G268" s="61" t="s">
        <v>59</v>
      </c>
      <c r="H268" s="116">
        <v>11440000</v>
      </c>
      <c r="I268" s="111">
        <f>H268*10</f>
        <v>114400000</v>
      </c>
      <c r="J268" s="61" t="s">
        <v>67</v>
      </c>
      <c r="K268" s="61" t="s">
        <v>68</v>
      </c>
      <c r="L268" s="52" t="s">
        <v>226</v>
      </c>
    </row>
    <row r="269" spans="1:12" ht="57.6">
      <c r="A269" s="90"/>
      <c r="B269" s="62">
        <v>82010602</v>
      </c>
      <c r="C269" s="117" t="s">
        <v>360</v>
      </c>
      <c r="D269" s="114" t="s">
        <v>86</v>
      </c>
      <c r="E269" s="67" t="s">
        <v>109</v>
      </c>
      <c r="F269" s="108" t="s">
        <v>323</v>
      </c>
      <c r="G269" s="61" t="s">
        <v>59</v>
      </c>
      <c r="H269" s="116">
        <v>11440000</v>
      </c>
      <c r="I269" s="111">
        <f t="shared" ref="I269:I272" si="0">H269*10</f>
        <v>114400000</v>
      </c>
      <c r="J269" s="61" t="s">
        <v>67</v>
      </c>
      <c r="K269" s="61" t="s">
        <v>68</v>
      </c>
      <c r="L269" s="52" t="s">
        <v>226</v>
      </c>
    </row>
    <row r="270" spans="1:12" ht="57.6">
      <c r="A270" s="90"/>
      <c r="B270" s="62">
        <v>82010602</v>
      </c>
      <c r="C270" s="117" t="s">
        <v>360</v>
      </c>
      <c r="D270" s="114" t="s">
        <v>86</v>
      </c>
      <c r="E270" s="67" t="s">
        <v>109</v>
      </c>
      <c r="F270" s="108" t="s">
        <v>323</v>
      </c>
      <c r="G270" s="61" t="s">
        <v>59</v>
      </c>
      <c r="H270" s="116">
        <v>11440000</v>
      </c>
      <c r="I270" s="111">
        <f t="shared" si="0"/>
        <v>114400000</v>
      </c>
      <c r="J270" s="61" t="s">
        <v>67</v>
      </c>
      <c r="K270" s="61" t="s">
        <v>68</v>
      </c>
      <c r="L270" s="52" t="s">
        <v>226</v>
      </c>
    </row>
    <row r="271" spans="1:12" ht="57.6">
      <c r="A271" s="90"/>
      <c r="B271" s="113">
        <v>82010602</v>
      </c>
      <c r="C271" s="113" t="s">
        <v>360</v>
      </c>
      <c r="D271" s="114" t="s">
        <v>86</v>
      </c>
      <c r="E271" s="67" t="s">
        <v>109</v>
      </c>
      <c r="F271" s="108" t="s">
        <v>323</v>
      </c>
      <c r="G271" s="61" t="s">
        <v>59</v>
      </c>
      <c r="H271" s="116">
        <v>11440000</v>
      </c>
      <c r="I271" s="111">
        <f t="shared" si="0"/>
        <v>114400000</v>
      </c>
      <c r="J271" s="61" t="s">
        <v>67</v>
      </c>
      <c r="K271" s="61" t="s">
        <v>68</v>
      </c>
      <c r="L271" s="52" t="s">
        <v>226</v>
      </c>
    </row>
    <row r="272" spans="1:12" ht="57.6">
      <c r="A272" s="90"/>
      <c r="B272" s="62">
        <v>82000000</v>
      </c>
      <c r="C272" s="117" t="s">
        <v>361</v>
      </c>
      <c r="D272" s="114" t="s">
        <v>86</v>
      </c>
      <c r="E272" s="67" t="s">
        <v>109</v>
      </c>
      <c r="F272" s="108" t="s">
        <v>323</v>
      </c>
      <c r="G272" s="61" t="s">
        <v>59</v>
      </c>
      <c r="H272" s="116">
        <v>16500000</v>
      </c>
      <c r="I272" s="111">
        <f t="shared" si="0"/>
        <v>165000000</v>
      </c>
      <c r="J272" s="61" t="s">
        <v>67</v>
      </c>
      <c r="K272" s="61" t="s">
        <v>68</v>
      </c>
      <c r="L272" s="52" t="s">
        <v>226</v>
      </c>
    </row>
    <row r="273" spans="1:12" ht="72">
      <c r="A273" s="90"/>
      <c r="B273" s="94">
        <v>42140000</v>
      </c>
      <c r="C273" s="110" t="s">
        <v>370</v>
      </c>
      <c r="D273" s="114" t="s">
        <v>86</v>
      </c>
      <c r="E273" s="67" t="s">
        <v>109</v>
      </c>
      <c r="F273" s="108" t="s">
        <v>323</v>
      </c>
      <c r="G273" s="61" t="s">
        <v>59</v>
      </c>
      <c r="H273" s="104"/>
      <c r="I273" s="111">
        <v>20000000</v>
      </c>
      <c r="J273" s="61" t="s">
        <v>67</v>
      </c>
      <c r="K273" s="61" t="s">
        <v>68</v>
      </c>
      <c r="L273" s="52" t="s">
        <v>123</v>
      </c>
    </row>
    <row r="274" spans="1:12" ht="57.6">
      <c r="A274" s="90"/>
      <c r="B274" s="96">
        <v>55000000</v>
      </c>
      <c r="C274" s="80" t="s">
        <v>371</v>
      </c>
      <c r="D274" s="101" t="s">
        <v>86</v>
      </c>
      <c r="E274" s="102" t="s">
        <v>73</v>
      </c>
      <c r="F274" s="108" t="s">
        <v>323</v>
      </c>
      <c r="G274" s="61" t="s">
        <v>59</v>
      </c>
      <c r="H274" s="104"/>
      <c r="I274" s="111">
        <v>58000000</v>
      </c>
      <c r="J274" s="61" t="s">
        <v>67</v>
      </c>
      <c r="K274" s="61" t="s">
        <v>68</v>
      </c>
      <c r="L274" s="52" t="s">
        <v>226</v>
      </c>
    </row>
    <row r="275" spans="1:12" ht="101.25" customHeight="1">
      <c r="A275" s="90"/>
      <c r="B275" s="62" t="s">
        <v>373</v>
      </c>
      <c r="C275" s="62" t="s">
        <v>372</v>
      </c>
      <c r="D275" s="108" t="s">
        <v>86</v>
      </c>
      <c r="E275" s="108" t="s">
        <v>109</v>
      </c>
      <c r="F275" s="108" t="s">
        <v>323</v>
      </c>
      <c r="G275" s="61" t="s">
        <v>59</v>
      </c>
      <c r="H275" s="62"/>
      <c r="I275" s="111">
        <v>250000000</v>
      </c>
      <c r="J275" s="108" t="s">
        <v>67</v>
      </c>
      <c r="K275" s="108" t="s">
        <v>68</v>
      </c>
      <c r="L275" s="62" t="s">
        <v>228</v>
      </c>
    </row>
    <row r="276" spans="1:12" ht="144">
      <c r="A276" s="90"/>
      <c r="B276" s="62" t="s">
        <v>186</v>
      </c>
      <c r="C276" s="62" t="s">
        <v>374</v>
      </c>
      <c r="D276" s="108" t="s">
        <v>86</v>
      </c>
      <c r="E276" s="108" t="s">
        <v>88</v>
      </c>
      <c r="F276" s="108" t="s">
        <v>77</v>
      </c>
      <c r="G276" s="61" t="s">
        <v>59</v>
      </c>
      <c r="H276" s="62"/>
      <c r="I276" s="111">
        <v>270000000</v>
      </c>
      <c r="J276" s="108" t="s">
        <v>67</v>
      </c>
      <c r="K276" s="108" t="s">
        <v>68</v>
      </c>
      <c r="L276" s="52" t="s">
        <v>226</v>
      </c>
    </row>
    <row r="277" spans="1:12" ht="57.6">
      <c r="A277" s="90"/>
      <c r="B277" s="62">
        <v>44101505</v>
      </c>
      <c r="C277" s="62" t="s">
        <v>385</v>
      </c>
      <c r="D277" s="108" t="s">
        <v>86</v>
      </c>
      <c r="E277" s="108" t="s">
        <v>88</v>
      </c>
      <c r="F277" s="108" t="s">
        <v>77</v>
      </c>
      <c r="G277" s="61" t="s">
        <v>59</v>
      </c>
      <c r="H277" s="62"/>
      <c r="I277" s="111">
        <v>50000000</v>
      </c>
      <c r="J277" s="108" t="s">
        <v>67</v>
      </c>
      <c r="K277" s="108" t="s">
        <v>68</v>
      </c>
      <c r="L277" s="52" t="s">
        <v>226</v>
      </c>
    </row>
    <row r="278" spans="1:12" ht="86.4">
      <c r="A278" s="90"/>
      <c r="B278" s="62" t="s">
        <v>375</v>
      </c>
      <c r="C278" s="62" t="s">
        <v>376</v>
      </c>
      <c r="D278" s="108" t="s">
        <v>86</v>
      </c>
      <c r="E278" s="108" t="s">
        <v>88</v>
      </c>
      <c r="F278" s="108" t="s">
        <v>77</v>
      </c>
      <c r="G278" s="61" t="s">
        <v>59</v>
      </c>
      <c r="H278" s="62"/>
      <c r="I278" s="111">
        <v>50000000</v>
      </c>
      <c r="J278" s="108" t="s">
        <v>67</v>
      </c>
      <c r="K278" s="108" t="s">
        <v>68</v>
      </c>
      <c r="L278" s="52" t="s">
        <v>226</v>
      </c>
    </row>
    <row r="279" spans="1:12" ht="57.6">
      <c r="A279" s="90"/>
      <c r="B279" s="62" t="s">
        <v>377</v>
      </c>
      <c r="C279" s="62" t="s">
        <v>378</v>
      </c>
      <c r="D279" s="108" t="s">
        <v>89</v>
      </c>
      <c r="E279" s="108" t="s">
        <v>88</v>
      </c>
      <c r="F279" s="108" t="s">
        <v>77</v>
      </c>
      <c r="G279" s="61" t="s">
        <v>59</v>
      </c>
      <c r="H279" s="62"/>
      <c r="I279" s="111">
        <v>60000000</v>
      </c>
      <c r="J279" s="108" t="s">
        <v>67</v>
      </c>
      <c r="K279" s="108" t="s">
        <v>68</v>
      </c>
      <c r="L279" s="52" t="s">
        <v>226</v>
      </c>
    </row>
    <row r="280" spans="1:12" ht="57.6">
      <c r="A280" s="90"/>
      <c r="B280" s="62">
        <v>43232103</v>
      </c>
      <c r="C280" s="62" t="s">
        <v>379</v>
      </c>
      <c r="D280" s="108" t="s">
        <v>222</v>
      </c>
      <c r="E280" s="108" t="s">
        <v>88</v>
      </c>
      <c r="F280" s="108" t="s">
        <v>77</v>
      </c>
      <c r="G280" s="61" t="s">
        <v>59</v>
      </c>
      <c r="H280" s="62"/>
      <c r="I280" s="111">
        <v>10000000</v>
      </c>
      <c r="J280" s="108" t="s">
        <v>67</v>
      </c>
      <c r="K280" s="108" t="s">
        <v>68</v>
      </c>
      <c r="L280" s="52" t="s">
        <v>226</v>
      </c>
    </row>
    <row r="281" spans="1:12" ht="57.6">
      <c r="A281" s="90"/>
      <c r="B281" s="62">
        <v>43231511</v>
      </c>
      <c r="C281" s="62" t="s">
        <v>380</v>
      </c>
      <c r="D281" s="108" t="s">
        <v>222</v>
      </c>
      <c r="E281" s="108" t="s">
        <v>84</v>
      </c>
      <c r="F281" s="108" t="s">
        <v>77</v>
      </c>
      <c r="G281" s="61" t="s">
        <v>59</v>
      </c>
      <c r="H281" s="62"/>
      <c r="I281" s="111">
        <v>30000000</v>
      </c>
      <c r="J281" s="108" t="s">
        <v>67</v>
      </c>
      <c r="K281" s="108" t="s">
        <v>68</v>
      </c>
      <c r="L281" s="52" t="s">
        <v>226</v>
      </c>
    </row>
    <row r="282" spans="1:12" ht="57.6">
      <c r="A282" s="90"/>
      <c r="B282" s="62">
        <v>86101601</v>
      </c>
      <c r="C282" s="62" t="s">
        <v>381</v>
      </c>
      <c r="D282" s="108" t="s">
        <v>222</v>
      </c>
      <c r="E282" s="108" t="s">
        <v>56</v>
      </c>
      <c r="F282" s="108" t="s">
        <v>77</v>
      </c>
      <c r="G282" s="61" t="s">
        <v>59</v>
      </c>
      <c r="H282" s="62"/>
      <c r="I282" s="111">
        <v>15000000</v>
      </c>
      <c r="J282" s="108" t="s">
        <v>67</v>
      </c>
      <c r="K282" s="108" t="s">
        <v>68</v>
      </c>
      <c r="L282" s="52" t="s">
        <v>226</v>
      </c>
    </row>
    <row r="283" spans="1:12" ht="57.6">
      <c r="A283" s="90"/>
      <c r="B283" s="62">
        <v>43232202</v>
      </c>
      <c r="C283" s="62" t="s">
        <v>382</v>
      </c>
      <c r="D283" s="108" t="s">
        <v>86</v>
      </c>
      <c r="E283" s="108" t="s">
        <v>107</v>
      </c>
      <c r="F283" s="108" t="s">
        <v>77</v>
      </c>
      <c r="G283" s="61" t="s">
        <v>59</v>
      </c>
      <c r="H283" s="62"/>
      <c r="I283" s="111">
        <v>90000000</v>
      </c>
      <c r="J283" s="108" t="s">
        <v>67</v>
      </c>
      <c r="K283" s="108" t="s">
        <v>68</v>
      </c>
      <c r="L283" s="52" t="s">
        <v>226</v>
      </c>
    </row>
    <row r="284" spans="1:12" ht="144">
      <c r="A284" s="90"/>
      <c r="B284" s="62" t="s">
        <v>186</v>
      </c>
      <c r="C284" s="62" t="s">
        <v>383</v>
      </c>
      <c r="D284" s="108" t="s">
        <v>222</v>
      </c>
      <c r="E284" s="108" t="s">
        <v>88</v>
      </c>
      <c r="F284" s="108" t="s">
        <v>77</v>
      </c>
      <c r="G284" s="61" t="s">
        <v>59</v>
      </c>
      <c r="H284" s="62"/>
      <c r="I284" s="111">
        <v>50000000</v>
      </c>
      <c r="J284" s="108" t="s">
        <v>67</v>
      </c>
      <c r="K284" s="108" t="s">
        <v>68</v>
      </c>
      <c r="L284" s="52" t="s">
        <v>226</v>
      </c>
    </row>
    <row r="285" spans="1:12" ht="57.6">
      <c r="A285" s="90"/>
      <c r="B285" s="62">
        <v>43232801</v>
      </c>
      <c r="C285" s="62" t="s">
        <v>384</v>
      </c>
      <c r="D285" s="108" t="s">
        <v>89</v>
      </c>
      <c r="E285" s="108" t="s">
        <v>56</v>
      </c>
      <c r="F285" s="108" t="s">
        <v>77</v>
      </c>
      <c r="G285" s="61" t="s">
        <v>59</v>
      </c>
      <c r="H285" s="62"/>
      <c r="I285" s="111">
        <v>30000000</v>
      </c>
      <c r="J285" s="108" t="s">
        <v>67</v>
      </c>
      <c r="K285" s="108" t="s">
        <v>68</v>
      </c>
      <c r="L285" s="52" t="s">
        <v>226</v>
      </c>
    </row>
    <row r="286" spans="1:12" ht="57.6">
      <c r="A286" s="90"/>
      <c r="B286" s="54" t="s">
        <v>386</v>
      </c>
      <c r="C286" s="54" t="s">
        <v>387</v>
      </c>
      <c r="D286" s="108" t="s">
        <v>338</v>
      </c>
      <c r="E286" s="108" t="s">
        <v>88</v>
      </c>
      <c r="F286" s="108" t="s">
        <v>77</v>
      </c>
      <c r="G286" s="61" t="s">
        <v>59</v>
      </c>
      <c r="H286" s="62"/>
      <c r="I286" s="111">
        <v>40000000</v>
      </c>
      <c r="J286" s="108" t="s">
        <v>67</v>
      </c>
      <c r="K286" s="108" t="s">
        <v>68</v>
      </c>
      <c r="L286" s="52" t="s">
        <v>226</v>
      </c>
    </row>
    <row r="287" spans="1:12" ht="57.6">
      <c r="A287" s="118"/>
      <c r="B287" s="94">
        <v>40101701</v>
      </c>
      <c r="C287" s="54" t="s">
        <v>397</v>
      </c>
      <c r="D287" s="108" t="s">
        <v>86</v>
      </c>
      <c r="E287" s="108" t="s">
        <v>84</v>
      </c>
      <c r="F287" s="108" t="s">
        <v>77</v>
      </c>
      <c r="G287" s="61" t="s">
        <v>59</v>
      </c>
      <c r="H287" s="62"/>
      <c r="I287" s="111">
        <v>40000000</v>
      </c>
      <c r="J287" s="108" t="s">
        <v>67</v>
      </c>
      <c r="K287" s="108" t="s">
        <v>68</v>
      </c>
      <c r="L287" s="52" t="s">
        <v>227</v>
      </c>
    </row>
    <row r="288" spans="1:12" ht="57.6">
      <c r="A288" s="118"/>
      <c r="B288" s="94">
        <v>40101701</v>
      </c>
      <c r="C288" s="54" t="s">
        <v>398</v>
      </c>
      <c r="D288" s="108" t="s">
        <v>86</v>
      </c>
      <c r="E288" s="108" t="s">
        <v>84</v>
      </c>
      <c r="F288" s="108" t="s">
        <v>77</v>
      </c>
      <c r="G288" s="61" t="s">
        <v>59</v>
      </c>
      <c r="H288" s="62"/>
      <c r="I288" s="111">
        <v>54000000</v>
      </c>
      <c r="J288" s="108" t="s">
        <v>67</v>
      </c>
      <c r="K288" s="108" t="s">
        <v>68</v>
      </c>
      <c r="L288" s="52" t="s">
        <v>227</v>
      </c>
    </row>
    <row r="289" spans="1:12" ht="57.6">
      <c r="A289" s="118"/>
      <c r="B289" s="94">
        <v>40101701</v>
      </c>
      <c r="C289" s="54" t="s">
        <v>399</v>
      </c>
      <c r="D289" s="108" t="s">
        <v>86</v>
      </c>
      <c r="E289" s="108" t="s">
        <v>84</v>
      </c>
      <c r="F289" s="108" t="s">
        <v>77</v>
      </c>
      <c r="G289" s="61" t="s">
        <v>59</v>
      </c>
      <c r="H289" s="62"/>
      <c r="I289" s="111">
        <v>26000000</v>
      </c>
      <c r="J289" s="108" t="s">
        <v>67</v>
      </c>
      <c r="K289" s="108" t="s">
        <v>68</v>
      </c>
      <c r="L289" s="52" t="s">
        <v>227</v>
      </c>
    </row>
    <row r="290" spans="1:12" ht="57.6">
      <c r="A290" s="118"/>
      <c r="B290" s="94">
        <v>80131502</v>
      </c>
      <c r="C290" s="54" t="s">
        <v>400</v>
      </c>
      <c r="D290" s="108" t="s">
        <v>86</v>
      </c>
      <c r="E290" s="108" t="s">
        <v>56</v>
      </c>
      <c r="F290" s="108" t="s">
        <v>77</v>
      </c>
      <c r="G290" s="61" t="s">
        <v>59</v>
      </c>
      <c r="H290" s="62"/>
      <c r="I290" s="111">
        <v>35700000</v>
      </c>
      <c r="J290" s="61" t="s">
        <v>67</v>
      </c>
      <c r="K290" s="61" t="s">
        <v>68</v>
      </c>
      <c r="L290" s="52" t="s">
        <v>230</v>
      </c>
    </row>
    <row r="291" spans="1:12" ht="57.6">
      <c r="A291" s="118"/>
      <c r="B291" s="94">
        <v>40101701</v>
      </c>
      <c r="C291" s="54" t="s">
        <v>403</v>
      </c>
      <c r="D291" s="108" t="s">
        <v>86</v>
      </c>
      <c r="E291" s="108" t="s">
        <v>56</v>
      </c>
      <c r="F291" s="108" t="s">
        <v>77</v>
      </c>
      <c r="G291" s="61" t="s">
        <v>59</v>
      </c>
      <c r="H291" s="62"/>
      <c r="I291" s="111">
        <v>131000000</v>
      </c>
      <c r="J291" s="61" t="s">
        <v>67</v>
      </c>
      <c r="K291" s="61" t="s">
        <v>68</v>
      </c>
      <c r="L291" s="52" t="s">
        <v>230</v>
      </c>
    </row>
    <row r="292" spans="1:12" ht="57.6">
      <c r="A292" s="118"/>
      <c r="B292" s="94">
        <v>40101701</v>
      </c>
      <c r="C292" s="54" t="s">
        <v>402</v>
      </c>
      <c r="D292" s="108" t="s">
        <v>86</v>
      </c>
      <c r="E292" s="108" t="s">
        <v>84</v>
      </c>
      <c r="F292" s="108" t="s">
        <v>77</v>
      </c>
      <c r="G292" s="61" t="s">
        <v>59</v>
      </c>
      <c r="H292" s="62"/>
      <c r="I292" s="111">
        <v>39000000</v>
      </c>
      <c r="J292" s="108" t="s">
        <v>67</v>
      </c>
      <c r="K292" s="108" t="s">
        <v>68</v>
      </c>
      <c r="L292" s="52" t="s">
        <v>227</v>
      </c>
    </row>
    <row r="293" spans="1:12" ht="57.6">
      <c r="A293" s="118"/>
      <c r="B293" s="94">
        <v>52150000</v>
      </c>
      <c r="C293" s="54" t="s">
        <v>401</v>
      </c>
      <c r="D293" s="108" t="s">
        <v>86</v>
      </c>
      <c r="E293" s="108" t="s">
        <v>84</v>
      </c>
      <c r="F293" s="108" t="s">
        <v>77</v>
      </c>
      <c r="G293" s="61" t="s">
        <v>59</v>
      </c>
      <c r="H293" s="62"/>
      <c r="I293" s="111">
        <v>12000000</v>
      </c>
      <c r="J293" s="108" t="s">
        <v>67</v>
      </c>
      <c r="K293" s="108" t="s">
        <v>68</v>
      </c>
      <c r="L293" s="52" t="s">
        <v>227</v>
      </c>
    </row>
    <row r="294" spans="1:12" ht="57.6">
      <c r="A294" s="90"/>
      <c r="B294" s="62">
        <v>47131811</v>
      </c>
      <c r="C294" s="54" t="s">
        <v>410</v>
      </c>
      <c r="D294" s="108" t="s">
        <v>89</v>
      </c>
      <c r="E294" s="108" t="s">
        <v>107</v>
      </c>
      <c r="F294" s="108" t="s">
        <v>77</v>
      </c>
      <c r="G294" s="61" t="s">
        <v>59</v>
      </c>
      <c r="H294" s="62"/>
      <c r="I294" s="111">
        <v>245000000</v>
      </c>
      <c r="J294" s="61" t="s">
        <v>67</v>
      </c>
      <c r="K294" s="61" t="s">
        <v>68</v>
      </c>
      <c r="L294" s="52" t="s">
        <v>228</v>
      </c>
    </row>
    <row r="295" spans="1:12" ht="144">
      <c r="A295" s="118"/>
      <c r="B295" s="94" t="s">
        <v>186</v>
      </c>
      <c r="C295" s="54" t="s">
        <v>404</v>
      </c>
      <c r="D295" s="108" t="s">
        <v>86</v>
      </c>
      <c r="E295" s="108" t="s">
        <v>88</v>
      </c>
      <c r="F295" s="108" t="s">
        <v>75</v>
      </c>
      <c r="G295" s="61" t="s">
        <v>59</v>
      </c>
      <c r="H295" s="62"/>
      <c r="I295" s="111">
        <v>265000000</v>
      </c>
      <c r="J295" s="108" t="s">
        <v>67</v>
      </c>
      <c r="K295" s="108" t="s">
        <v>68</v>
      </c>
      <c r="L295" s="52" t="s">
        <v>226</v>
      </c>
    </row>
    <row r="296" spans="1:12" ht="57.6">
      <c r="A296" s="118"/>
      <c r="B296" s="66">
        <v>42000000</v>
      </c>
      <c r="C296" s="62" t="s">
        <v>389</v>
      </c>
      <c r="D296" s="108" t="s">
        <v>89</v>
      </c>
      <c r="E296" s="108" t="s">
        <v>84</v>
      </c>
      <c r="F296" s="108" t="s">
        <v>77</v>
      </c>
      <c r="G296" s="61" t="s">
        <v>59</v>
      </c>
      <c r="H296" s="62"/>
      <c r="I296" s="111">
        <v>1000000</v>
      </c>
      <c r="J296" s="61" t="s">
        <v>67</v>
      </c>
      <c r="K296" s="61" t="s">
        <v>68</v>
      </c>
      <c r="L296" s="52" t="s">
        <v>230</v>
      </c>
    </row>
    <row r="297" spans="1:12" ht="57.6">
      <c r="A297" s="90"/>
      <c r="B297" s="73">
        <v>80131502</v>
      </c>
      <c r="C297" s="54" t="s">
        <v>391</v>
      </c>
      <c r="D297" s="108" t="s">
        <v>89</v>
      </c>
      <c r="E297" s="108" t="s">
        <v>84</v>
      </c>
      <c r="F297" s="108" t="s">
        <v>77</v>
      </c>
      <c r="G297" s="61" t="s">
        <v>59</v>
      </c>
      <c r="H297" s="62"/>
      <c r="I297" s="111">
        <v>36000000</v>
      </c>
      <c r="J297" s="61" t="s">
        <v>67</v>
      </c>
      <c r="K297" s="61" t="s">
        <v>68</v>
      </c>
      <c r="L297" s="52" t="s">
        <v>228</v>
      </c>
    </row>
    <row r="298" spans="1:12" ht="57.6">
      <c r="A298" s="90"/>
      <c r="B298" s="62">
        <v>81140000</v>
      </c>
      <c r="C298" s="54" t="s">
        <v>392</v>
      </c>
      <c r="D298" s="108" t="s">
        <v>89</v>
      </c>
      <c r="E298" s="108" t="s">
        <v>58</v>
      </c>
      <c r="F298" s="108" t="s">
        <v>77</v>
      </c>
      <c r="G298" s="61" t="s">
        <v>59</v>
      </c>
      <c r="H298" s="62"/>
      <c r="I298" s="111">
        <v>24000000</v>
      </c>
      <c r="J298" s="61" t="s">
        <v>67</v>
      </c>
      <c r="K298" s="61" t="s">
        <v>68</v>
      </c>
      <c r="L298" s="52" t="s">
        <v>230</v>
      </c>
    </row>
    <row r="299" spans="1:12" ht="57.6">
      <c r="A299" s="118"/>
      <c r="B299" s="96">
        <v>44122015</v>
      </c>
      <c r="C299" s="62" t="s">
        <v>394</v>
      </c>
      <c r="D299" s="108" t="s">
        <v>86</v>
      </c>
      <c r="E299" s="108" t="s">
        <v>84</v>
      </c>
      <c r="F299" s="108" t="s">
        <v>77</v>
      </c>
      <c r="G299" s="61" t="s">
        <v>59</v>
      </c>
      <c r="H299" s="62"/>
      <c r="I299" s="111">
        <v>50000000</v>
      </c>
      <c r="J299" s="108" t="s">
        <v>67</v>
      </c>
      <c r="K299" s="108" t="s">
        <v>68</v>
      </c>
      <c r="L299" s="52" t="s">
        <v>226</v>
      </c>
    </row>
    <row r="300" spans="1:12" ht="57.6">
      <c r="A300" s="118"/>
      <c r="B300" s="66">
        <v>42000000</v>
      </c>
      <c r="C300" s="62" t="s">
        <v>395</v>
      </c>
      <c r="D300" s="108" t="s">
        <v>89</v>
      </c>
      <c r="E300" s="108" t="s">
        <v>84</v>
      </c>
      <c r="F300" s="108" t="s">
        <v>77</v>
      </c>
      <c r="G300" s="61" t="s">
        <v>59</v>
      </c>
      <c r="H300" s="62"/>
      <c r="I300" s="111">
        <v>50000000</v>
      </c>
      <c r="J300" s="61" t="s">
        <v>67</v>
      </c>
      <c r="K300" s="61" t="s">
        <v>68</v>
      </c>
      <c r="L300" s="52" t="s">
        <v>230</v>
      </c>
    </row>
    <row r="301" spans="1:12" ht="57.6">
      <c r="A301" s="90"/>
      <c r="B301" s="66">
        <v>81101700</v>
      </c>
      <c r="C301" s="80" t="s">
        <v>405</v>
      </c>
      <c r="D301" s="101" t="s">
        <v>89</v>
      </c>
      <c r="E301" s="102" t="s">
        <v>56</v>
      </c>
      <c r="F301" s="68" t="s">
        <v>343</v>
      </c>
      <c r="G301" s="61" t="s">
        <v>59</v>
      </c>
      <c r="H301" s="100" t="s">
        <v>311</v>
      </c>
      <c r="I301" s="109">
        <v>15000000</v>
      </c>
      <c r="J301" s="61" t="s">
        <v>67</v>
      </c>
      <c r="K301" s="61" t="s">
        <v>68</v>
      </c>
      <c r="L301" s="52" t="s">
        <v>230</v>
      </c>
    </row>
    <row r="302" spans="1:12" ht="57.6">
      <c r="A302" s="90"/>
      <c r="B302" s="66">
        <v>42000000</v>
      </c>
      <c r="C302" s="80" t="s">
        <v>406</v>
      </c>
      <c r="D302" s="101" t="s">
        <v>89</v>
      </c>
      <c r="E302" s="102" t="s">
        <v>407</v>
      </c>
      <c r="F302" s="61" t="s">
        <v>343</v>
      </c>
      <c r="G302" s="61" t="s">
        <v>59</v>
      </c>
      <c r="H302" s="100" t="s">
        <v>311</v>
      </c>
      <c r="I302" s="109">
        <v>10000000</v>
      </c>
      <c r="J302" s="61" t="s">
        <v>67</v>
      </c>
      <c r="K302" s="61" t="s">
        <v>68</v>
      </c>
      <c r="L302" s="52" t="s">
        <v>230</v>
      </c>
    </row>
    <row r="303" spans="1:12" ht="57.6">
      <c r="A303" s="118"/>
      <c r="B303" s="66">
        <v>42261602</v>
      </c>
      <c r="C303" s="66" t="s">
        <v>411</v>
      </c>
      <c r="D303" s="101" t="s">
        <v>89</v>
      </c>
      <c r="E303" s="102" t="s">
        <v>407</v>
      </c>
      <c r="F303" s="108" t="s">
        <v>77</v>
      </c>
      <c r="G303" s="61" t="s">
        <v>59</v>
      </c>
      <c r="H303" s="100" t="s">
        <v>311</v>
      </c>
      <c r="I303" s="111">
        <f>1000*18000</f>
        <v>18000000</v>
      </c>
      <c r="J303" s="61" t="s">
        <v>67</v>
      </c>
      <c r="K303" s="61" t="s">
        <v>68</v>
      </c>
      <c r="L303" s="52" t="s">
        <v>257</v>
      </c>
    </row>
    <row r="304" spans="1:12" ht="57.6">
      <c r="A304" s="90"/>
      <c r="B304" s="62">
        <v>51101572</v>
      </c>
      <c r="C304" s="62" t="s">
        <v>412</v>
      </c>
      <c r="D304" s="108" t="s">
        <v>89</v>
      </c>
      <c r="E304" s="102" t="s">
        <v>407</v>
      </c>
      <c r="F304" s="108" t="s">
        <v>77</v>
      </c>
      <c r="G304" s="61" t="s">
        <v>59</v>
      </c>
      <c r="H304" s="100" t="s">
        <v>311</v>
      </c>
      <c r="I304" s="111">
        <v>40000000</v>
      </c>
      <c r="J304" s="61" t="s">
        <v>67</v>
      </c>
      <c r="K304" s="61" t="s">
        <v>68</v>
      </c>
      <c r="L304" s="52" t="s">
        <v>257</v>
      </c>
    </row>
    <row r="305" spans="1:12">
      <c r="A305" s="90"/>
      <c r="B305" s="62"/>
      <c r="C305" s="62"/>
      <c r="D305" s="108"/>
      <c r="E305" s="108"/>
      <c r="F305" s="108"/>
      <c r="G305" s="61"/>
      <c r="H305" s="62"/>
      <c r="I305" s="111"/>
      <c r="J305" s="108"/>
      <c r="K305" s="108"/>
      <c r="L305" s="52"/>
    </row>
    <row r="306" spans="1:12">
      <c r="A306" s="90"/>
      <c r="B306" s="62"/>
      <c r="C306" s="62"/>
      <c r="D306" s="108"/>
      <c r="E306" s="108"/>
      <c r="F306" s="108"/>
      <c r="G306" s="61"/>
      <c r="H306" s="62"/>
      <c r="I306" s="111"/>
      <c r="J306" s="108"/>
      <c r="K306" s="108"/>
      <c r="L306" s="52"/>
    </row>
    <row r="307" spans="1:12">
      <c r="A307" s="90"/>
      <c r="B307" s="62"/>
      <c r="C307" s="62"/>
      <c r="D307" s="62"/>
      <c r="E307" s="62"/>
      <c r="F307" s="62"/>
      <c r="G307" s="62"/>
      <c r="H307" s="62"/>
      <c r="I307" s="62"/>
      <c r="J307" s="62"/>
      <c r="K307" s="62"/>
      <c r="L307" s="62"/>
    </row>
    <row r="308" spans="1:12" ht="15" thickBot="1">
      <c r="A308" s="31"/>
      <c r="B308" s="106"/>
    </row>
    <row r="309" spans="1:12" ht="29.4" thickBot="1">
      <c r="B309" s="9" t="s">
        <v>19</v>
      </c>
      <c r="C309" s="8"/>
      <c r="D309" s="8"/>
    </row>
    <row r="310" spans="1:12">
      <c r="B310" s="10" t="s">
        <v>6</v>
      </c>
      <c r="C310" s="14" t="s">
        <v>20</v>
      </c>
      <c r="D310" s="7" t="s">
        <v>13</v>
      </c>
    </row>
    <row r="311" spans="1:12" ht="57.6">
      <c r="B311" s="3" t="s">
        <v>414</v>
      </c>
      <c r="C311" s="2"/>
      <c r="D311" s="52" t="s">
        <v>257</v>
      </c>
      <c r="F311" s="17"/>
      <c r="G311" s="17"/>
      <c r="H311" s="17"/>
      <c r="I311" s="17"/>
      <c r="J311" s="17"/>
      <c r="K311" s="17"/>
      <c r="L311" s="17"/>
    </row>
    <row r="312" spans="1:12" ht="57.6">
      <c r="B312" s="3" t="s">
        <v>413</v>
      </c>
      <c r="C312" s="2"/>
      <c r="D312" s="52" t="s">
        <v>230</v>
      </c>
      <c r="F312" s="17"/>
      <c r="G312" s="17"/>
      <c r="H312" s="17"/>
      <c r="I312" s="17"/>
      <c r="J312" s="17"/>
      <c r="K312" s="17"/>
      <c r="L312" s="17"/>
    </row>
    <row r="313" spans="1:12" ht="72">
      <c r="B313" s="3" t="s">
        <v>415</v>
      </c>
      <c r="C313" s="2"/>
      <c r="D313" s="52" t="s">
        <v>228</v>
      </c>
      <c r="F313" s="17"/>
      <c r="G313" s="17"/>
      <c r="H313" s="17"/>
      <c r="I313" s="17"/>
      <c r="J313" s="17"/>
      <c r="K313" s="17"/>
      <c r="L313" s="17"/>
    </row>
    <row r="314" spans="1:12">
      <c r="B314" s="3"/>
      <c r="C314" s="2"/>
      <c r="D314" s="4"/>
      <c r="F314" s="17"/>
      <c r="G314" s="17"/>
      <c r="H314" s="17"/>
      <c r="I314" s="17"/>
      <c r="J314" s="17"/>
      <c r="K314" s="17"/>
      <c r="L314" s="17"/>
    </row>
    <row r="315" spans="1:12" ht="15" thickBot="1">
      <c r="B315" s="12"/>
      <c r="C315" s="13"/>
      <c r="D315" s="5"/>
      <c r="F315" s="17"/>
      <c r="G315" s="17"/>
      <c r="H315" s="17"/>
      <c r="I315" s="17"/>
      <c r="J315" s="17"/>
      <c r="K315" s="17"/>
      <c r="L315" s="17"/>
    </row>
    <row r="316" spans="1:12">
      <c r="F316" s="17"/>
      <c r="G316" s="17"/>
      <c r="H316" s="17"/>
      <c r="I316" s="17"/>
      <c r="J316" s="17"/>
      <c r="K316" s="17"/>
      <c r="L316" s="17"/>
    </row>
    <row r="317" spans="1:12">
      <c r="F317" s="17"/>
      <c r="G317" s="17"/>
      <c r="H317" s="17"/>
      <c r="I317" s="17"/>
      <c r="J317" s="17"/>
      <c r="K317" s="17"/>
      <c r="L317" s="17"/>
    </row>
    <row r="318" spans="1:12">
      <c r="F318" s="17"/>
      <c r="G318" s="17"/>
      <c r="H318" s="17"/>
      <c r="I318" s="17"/>
      <c r="J318" s="17"/>
      <c r="K318" s="17"/>
      <c r="L318" s="17"/>
    </row>
    <row r="319" spans="1:12">
      <c r="F319" s="17"/>
      <c r="G319" s="17"/>
      <c r="H319" s="17"/>
      <c r="I319" s="17"/>
      <c r="J319" s="17"/>
      <c r="K319" s="17"/>
      <c r="L319" s="17"/>
    </row>
    <row r="320" spans="1:12">
      <c r="F320" s="17"/>
      <c r="G320" s="17"/>
      <c r="H320" s="17"/>
      <c r="I320" s="17"/>
      <c r="J320" s="17"/>
      <c r="K320" s="17"/>
      <c r="L320" s="17"/>
    </row>
    <row r="321" spans="6:12">
      <c r="F321" s="17"/>
      <c r="G321" s="17"/>
      <c r="H321" s="17"/>
      <c r="I321" s="17"/>
      <c r="J321" s="17"/>
      <c r="K321" s="17"/>
      <c r="L321" s="17"/>
    </row>
    <row r="322" spans="6:12">
      <c r="F322" s="17"/>
      <c r="G322" s="17"/>
      <c r="H322" s="17"/>
      <c r="I322" s="17"/>
      <c r="J322" s="17"/>
      <c r="K322" s="17"/>
      <c r="L322" s="17"/>
    </row>
    <row r="323" spans="6:12">
      <c r="F323" s="17"/>
      <c r="G323" s="17"/>
      <c r="H323" s="17"/>
      <c r="I323" s="17"/>
      <c r="J323" s="17"/>
      <c r="K323" s="17"/>
      <c r="L323" s="17"/>
    </row>
    <row r="324" spans="6:12">
      <c r="F324" s="17"/>
      <c r="G324" s="17"/>
      <c r="H324" s="17"/>
      <c r="I324" s="17"/>
      <c r="J324" s="17"/>
      <c r="K324" s="17"/>
      <c r="L324" s="17"/>
    </row>
    <row r="325" spans="6:12">
      <c r="F325" s="17"/>
      <c r="G325" s="17"/>
      <c r="H325" s="17"/>
      <c r="I325" s="17"/>
      <c r="J325" s="17"/>
      <c r="K325" s="17"/>
      <c r="L325" s="17"/>
    </row>
    <row r="326" spans="6:12">
      <c r="F326" s="17"/>
      <c r="G326" s="17"/>
      <c r="H326" s="17"/>
      <c r="I326" s="17"/>
      <c r="J326" s="17"/>
      <c r="K326" s="17"/>
      <c r="L326" s="17"/>
    </row>
  </sheetData>
  <mergeCells count="9">
    <mergeCell ref="A1:B4"/>
    <mergeCell ref="F12:I12"/>
    <mergeCell ref="F8:I10"/>
    <mergeCell ref="K1:L1"/>
    <mergeCell ref="K2:L2"/>
    <mergeCell ref="K3:L3"/>
    <mergeCell ref="K4:L4"/>
    <mergeCell ref="C1:I2"/>
    <mergeCell ref="C3:I4"/>
  </mergeCells>
  <hyperlinks>
    <hyperlink ref="C11" r:id="rId1" display="http://www.herasmomeoz.gov.co/"/>
  </hyperlinks>
  <pageMargins left="0.7" right="0.7" top="0.75" bottom="0.75" header="0.3" footer="0.3"/>
  <pageSetup paperSize="5" scale="42"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SORAYA TATIANA CACERES SANTOS</cp:lastModifiedBy>
  <cp:lastPrinted>2020-01-27T12:35:02Z</cp:lastPrinted>
  <dcterms:created xsi:type="dcterms:W3CDTF">2012-12-10T15:58:41Z</dcterms:created>
  <dcterms:modified xsi:type="dcterms:W3CDTF">2020-03-13T16:01:17Z</dcterms:modified>
</cp:coreProperties>
</file>