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defaultThemeVersion="124226"/>
  <mc:AlternateContent xmlns:mc="http://schemas.openxmlformats.org/markup-compatibility/2006">
    <mc:Choice Requires="x15">
      <x15ac:absPath xmlns:x15ac="http://schemas.microsoft.com/office/spreadsheetml/2010/11/ac" url="E:\Desktop\CONTRATACION 2020\PAA 2020\PAA_7\"/>
    </mc:Choice>
  </mc:AlternateContent>
  <bookViews>
    <workbookView xWindow="0" yWindow="0" windowWidth="24000" windowHeight="8535"/>
  </bookViews>
  <sheets>
    <sheet name="Hoja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I323" i="1"/>
  <c r="I311" i="1" l="1"/>
  <c r="H130" i="1" l="1"/>
  <c r="H114" i="1"/>
  <c r="H26" i="1"/>
  <c r="H127" i="1"/>
  <c r="H151" i="1"/>
  <c r="H117" i="1" l="1"/>
  <c r="I270" i="1"/>
  <c r="I271" i="1"/>
  <c r="I272" i="1"/>
  <c r="I273" i="1"/>
  <c r="I269" i="1"/>
  <c r="I268" i="1"/>
  <c r="I267" i="1"/>
  <c r="I266" i="1"/>
  <c r="I236" i="1" l="1"/>
  <c r="H219" i="1" l="1"/>
  <c r="H230" i="1"/>
  <c r="H232" i="1"/>
  <c r="H228" i="1"/>
  <c r="I227" i="1" l="1"/>
  <c r="H226" i="1" l="1"/>
  <c r="H225" i="1"/>
  <c r="H224" i="1"/>
  <c r="H223" i="1"/>
  <c r="H221" i="1"/>
  <c r="H220" i="1"/>
  <c r="H217" i="1" l="1"/>
  <c r="H218" i="1"/>
  <c r="H222" i="1"/>
  <c r="H215" i="1"/>
  <c r="H99" i="1" l="1"/>
  <c r="H102" i="1"/>
  <c r="H29" i="1"/>
  <c r="H89" i="1" l="1"/>
  <c r="H91" i="1"/>
  <c r="H87" i="1"/>
  <c r="H22" i="1"/>
  <c r="H210" i="1"/>
  <c r="H97" i="1"/>
  <c r="H90" i="1"/>
  <c r="H23" i="1"/>
  <c r="H93" i="1"/>
  <c r="H101" i="1"/>
  <c r="H27" i="1"/>
</calcChain>
</file>

<file path=xl/sharedStrings.xml><?xml version="1.0" encoding="utf-8"?>
<sst xmlns="http://schemas.openxmlformats.org/spreadsheetml/2006/main" count="2587" uniqueCount="437">
  <si>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</si>
  <si>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</si>
  <si>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</si>
  <si>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</si>
  <si>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</si>
  <si>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</si>
  <si>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</si>
  <si>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</si>
  <si>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</si>
  <si>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</si>
  <si>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</si>
  <si>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</si>
  <si>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</si>
  <si>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</si>
  <si>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</si>
  <si>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</si>
  <si>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</si>
  <si>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</si>
  <si>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</si>
  <si>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</si>
  <si>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</si>
  <si>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</si>
  <si>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</si>
  <si>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</si>
  <si>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</si>
  <si>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</si>
  <si>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</si>
  <si>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</si>
  <si>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</si>
  <si>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</si>
  <si>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</si>
  <si>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</si>
  <si>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</si>
  <si>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</si>
  <si>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</si>
  <si>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</si>
  <si>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</si>
  <si>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</si>
  <si>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</si>
  <si>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</si>
  <si>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</si>
  <si>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</si>
  <si>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</si>
  <si>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</si>
  <si>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</si>
  <si>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</si>
  <si>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</si>
  <si>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</si>
  <si>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PRESTACION DEL SERVICIOS DE LAVADO DE LOS TANQUES DE ALMACENAMIENTO DE AGUA POTABLE PARA LA ESE HOSPITAL UNIVERSITARIO ERASMO MEOZ</t>
  </si>
  <si>
    <t>SUMINISTRO DE MATERIAL DE CARPINTERIA PARA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</si>
  <si>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</si>
  <si>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</si>
  <si>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</si>
  <si>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</si>
  <si>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</si>
  <si>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</si>
  <si>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</si>
  <si>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</si>
  <si>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</si>
  <si>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</si>
  <si>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</si>
  <si>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</si>
  <si>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</si>
  <si>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</si>
  <si>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</si>
  <si>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</si>
  <si>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</si>
  <si>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</si>
  <si>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</si>
  <si>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</si>
  <si>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</si>
  <si>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</si>
  <si>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</si>
  <si>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</si>
  <si>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</si>
  <si>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</si>
  <si>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</si>
  <si>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</si>
  <si>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</si>
  <si>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</si>
  <si>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</si>
  <si>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</si>
  <si>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</si>
  <si>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</si>
  <si>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</si>
  <si>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</si>
  <si>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</si>
  <si>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</si>
  <si>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</si>
  <si>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</si>
  <si>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</si>
  <si>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</si>
  <si>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</si>
  <si>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</si>
  <si>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</si>
  <si>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</si>
  <si>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</si>
  <si>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</si>
  <si>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</si>
  <si>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</si>
  <si>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</si>
  <si>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</si>
  <si>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</si>
  <si>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</si>
  <si>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</si>
  <si>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</si>
  <si>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</si>
  <si>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</si>
  <si>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</si>
  <si>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</si>
  <si>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</si>
  <si>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</si>
  <si>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</si>
  <si>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</si>
  <si>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</si>
  <si>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</si>
  <si>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</si>
  <si>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</si>
  <si>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</si>
  <si>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</si>
  <si>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</si>
  <si>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</si>
  <si>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</si>
  <si>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</si>
  <si>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</si>
  <si>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</si>
  <si>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</si>
  <si>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</si>
  <si>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</si>
  <si>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</si>
  <si>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</si>
  <si>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</si>
  <si>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</si>
  <si>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</si>
  <si>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</si>
  <si>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</si>
  <si>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</si>
  <si>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</si>
  <si>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</si>
  <si>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</si>
  <si>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</si>
  <si>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</si>
  <si>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</si>
  <si>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</si>
  <si>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</si>
  <si>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</si>
  <si>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</si>
  <si>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</si>
  <si>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</si>
  <si>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</si>
  <si>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</si>
  <si>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</si>
  <si>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</si>
  <si>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</si>
  <si>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</si>
  <si>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</si>
  <si>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</si>
  <si>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</si>
  <si>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</si>
  <si>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</si>
  <si>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</si>
  <si>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</si>
  <si>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</si>
  <si>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</si>
  <si>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</si>
  <si>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</si>
  <si>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</si>
  <si>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</si>
  <si>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</si>
  <si>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</si>
  <si>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</si>
  <si>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</si>
  <si>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</si>
  <si>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</si>
  <si>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</si>
  <si>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</si>
  <si>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</si>
  <si>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</si>
  <si>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</si>
  <si>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</si>
  <si>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</si>
  <si>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</si>
  <si>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</si>
  <si>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</si>
  <si>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</si>
  <si>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</si>
  <si>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</si>
  <si>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</si>
  <si>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</si>
  <si>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</si>
  <si>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</si>
  <si>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</si>
  <si>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</si>
  <si>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</si>
  <si>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</si>
  <si>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</si>
  <si>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</si>
  <si>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</si>
  <si>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</si>
  <si>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</si>
  <si>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</si>
  <si>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</si>
  <si>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</si>
  <si>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</si>
  <si>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</si>
  <si>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</si>
  <si>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</si>
  <si>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</si>
  <si>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</si>
  <si>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</si>
  <si>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</si>
  <si>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</si>
  <si>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</si>
  <si>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</si>
  <si>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</si>
  <si>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</si>
  <si>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</si>
  <si>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</si>
  <si>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</si>
  <si>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</si>
  <si>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</si>
  <si>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</si>
  <si>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</si>
  <si>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</si>
  <si>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</si>
  <si>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José Luis Mora Velandia
Cargo: Líder de Recursos Físicos
Telefono: 5746888 Extension 1164.
Correo Electronico: planeación@herasmomeoz.gov.co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</si>
  <si>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</si>
  <si>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</si>
  <si>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</si>
  <si>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</si>
  <si>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</si>
  <si>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</si>
  <si>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</si>
  <si>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</si>
  <si>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</si>
  <si>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</si>
  <si>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</si>
  <si>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</si>
  <si>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</si>
  <si>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</si>
  <si>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</si>
  <si>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</si>
  <si>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</si>
  <si>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</si>
  <si>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</si>
  <si>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</si>
  <si>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</si>
  <si>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</si>
  <si>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</si>
  <si>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</si>
  <si>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</si>
  <si>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</si>
  <si>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</si>
  <si>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</si>
  <si>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</si>
  <si>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</si>
  <si>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</si>
  <si>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</si>
  <si>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</si>
  <si>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</si>
  <si>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</si>
  <si>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</si>
  <si>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</si>
  <si>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</si>
  <si>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</si>
  <si>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</si>
  <si>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</si>
  <si>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</si>
  <si>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</si>
  <si>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</si>
  <si>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</si>
  <si>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</si>
  <si>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</si>
  <si>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</si>
  <si>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</si>
  <si>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</si>
  <si>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</si>
  <si>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</si>
  <si>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</si>
  <si>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</si>
  <si>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</si>
  <si>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</si>
  <si>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</si>
  <si>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</si>
  <si>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</si>
  <si>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</si>
  <si>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</si>
  <si>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</si>
  <si>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</si>
  <si>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</si>
  <si>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</si>
  <si>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</si>
  <si>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</si>
  <si>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</si>
  <si>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</si>
  <si>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</si>
  <si>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</si>
  <si>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</si>
  <si>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</si>
  <si>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</si>
  <si>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</si>
  <si>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</si>
  <si>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</si>
  <si>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</si>
  <si>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</si>
  <si>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</si>
  <si>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</si>
  <si>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</si>
  <si>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</si>
  <si>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</si>
  <si>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</si>
  <si>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</si>
  <si>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</si>
  <si>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</si>
  <si>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</si>
  <si>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</si>
  <si>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</si>
  <si>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</si>
  <si>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</si>
  <si>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</si>
  <si>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</si>
  <si>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</si>
  <si>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</si>
  <si>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 xml:space="preserve">56111502
56111503
56111504
56111505
56111506
56111507
</t>
  </si>
  <si>
    <t xml:space="preserve">41121813
45111502
42132107
</t>
  </si>
  <si>
    <t>COMPRA DE ELEMENTOS Y DOTACION BASICA REQUERIDA POR ENFERMERIA PARA LAS SALAS QUIRURGICAS  DE CONTINGENCIA  DE LA ESE HUEM</t>
  </si>
  <si>
    <t>COMPRA DE RUEDAS PARA CAMILLAS DE TRASLADOS DE PACIENTES</t>
  </si>
  <si>
    <t>SERVICIO DE PAVIMENTACION Y/O MANTENIMIENTO CORRECTIVO DE VIAS DE ACCESO, URGENCIAS Y PARQUEADERO DE LA ESE HUEM</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</si>
  <si>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</si>
  <si>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</si>
  <si>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</si>
  <si>
    <t>COMPRA DE ESCÁNER PARA LA ESE HOSPITAL UNIVERSITARIO ERASMO MEOZ</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</si>
  <si>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t>
  </si>
  <si>
    <t xml:space="preserve">Calificación de refrigeradores y congeladores de la E.S.E. Hospital Universitario Erasmo Meoz </t>
  </si>
  <si>
    <t>Suministro de repuestos y accesorios para los equipos biomédicos de la E.S.E. Hospital Universitario Erasmo Meoz</t>
  </si>
  <si>
    <t xml:space="preserve">Mayo </t>
  </si>
  <si>
    <t>Contratación electronica</t>
  </si>
  <si>
    <t>Suministro de repuestos y accesorios para los equipos biomédicos Mindray de la E.S.E. Hospital Universitario Erasmo Meoz</t>
  </si>
  <si>
    <t>Suministro de repuestos para bombas de infusiónde la E.S.E. Hospital Universitario Erasmo Meoz</t>
  </si>
  <si>
    <t>Mantenimiento preventivo para ventiladores mecanicos draeger de la E.S.E. Hospital Universitario Erasmo Meoz</t>
  </si>
  <si>
    <t>Contratación directa</t>
  </si>
  <si>
    <t>Mantenimiento correctivo y repuestos de ventilador mecanico Meckis Para La E.S.E. Hospital Universitario Erasmo Meoz</t>
  </si>
  <si>
    <t xml:space="preserve">
Mantenimiento especializado de lente de urologia 30°, pinza de biopsia,  pinza de agarre de la E.S.E. Hospital Universitario Erasmo Meoz
</t>
  </si>
  <si>
    <t>Compra de equipo para hidrocirugía de la E.S.E. Hospital Universitario Erasmo Meoz</t>
  </si>
  <si>
    <t>Compra de soportes para monitores de signos vitales de la E.S.E.Hospital Universitario Erasmo Meoz</t>
  </si>
  <si>
    <t>Calibración de manométros instalados en los aisladores asepticos pertenecientes a la central de mezclas</t>
  </si>
  <si>
    <t>Traslado e instalación del autoclave de 250l del servicio de esterilización de la E.S.E. HOSPITAL UNIVERSITARIO ERASMO MEOZ</t>
  </si>
  <si>
    <t>Compra de respuestos para videoduodenoscopio pentax de la ESE HUEM</t>
  </si>
  <si>
    <t>Mantenimiento preventivo/correctivo de los aisladores acepticos ubicados en la central de mezclas de la ESE Hospital Universitario Erasmo Meoz</t>
  </si>
  <si>
    <t>Compra de repuestos para los equipos de imágenes diagnosticas de la ESE Hospital Universitario Erasmo Meoz</t>
  </si>
  <si>
    <t>Compra de repuestos para los equipos de endoscopia de la ESE Hospital Universitario Erasmo Meoz</t>
  </si>
  <si>
    <t>Mantenimiento correctivo y compra de repuestos para ventiladores mecanicos de la ESE Hospital Universitario Erasmo Meoz</t>
  </si>
  <si>
    <t>Compra de colchones anti-escaras para la ESE Hospital Universitario Erasmo Meoz</t>
  </si>
  <si>
    <t>Compra de repuestos para los equipos de apoyo de la ESE Hospital Universitario Erasmo Meoz</t>
  </si>
  <si>
    <t>Difusión de sucesos y mensajes sobre la gestión misional y administrativa del HUEM</t>
  </si>
  <si>
    <t>Publicación de avisos y noticias que informen a la ciudadanía sobre las actividades misionales y administrativas el HUEM</t>
  </si>
  <si>
    <t xml:space="preserve">Febrero </t>
  </si>
  <si>
    <t>Entrevistas y mensaje publicitario</t>
  </si>
  <si>
    <t>Aviso clasificado</t>
  </si>
  <si>
    <t>VALIDACIÓN MICROBIOLÓGICA, ANALISIS Y CONTROL MICROBIOLÓGICO DE LA CENTRAL DE MEZCLAS DE MEDICAMENTOS DE LA ESE HOSPITAL UNIVERSITARIO ERASMO MEOZ BAJO EL USO DE AISLADORES ASÉPTICOS Y AISLADORES ASÉPTICOS DE CONTENCIÓN EN ÁREAS NO CLASIFICADAS</t>
  </si>
  <si>
    <t>SUMINISTRO DE ESTANTERIA PARA ARCHIVO  E INSUMOS  DE LA E.S.E H.UE.M.</t>
  </si>
  <si>
    <t>Suministro de los implementos para la organización del archivo de gestión de la ESE HUEM</t>
  </si>
  <si>
    <t>COMPRA E INSTALACIÓN DE MUEBLES PARA EL ESPACIO CLÍNICO DE CONTINGENCIA UBICADO EN LA CALLE 17 No. 0 – 88 BARRIO LA PLAYA DE LA ESE HOSPITAL UNIVERSITARIO ERASMO MEOZ</t>
  </si>
  <si>
    <t xml:space="preserve">COMPRA E INSTALACIÓN DE PERSIANAS PARA EL ESPACIO CLÍNICO DE CONTINGENCIA UBICADO EN LA CALLE 17 NO. 0 – 88 BARRIO LA PLAYA DE LA ESE HOSPITAL UNIVERSITARIO ERASMO MEOZ </t>
  </si>
  <si>
    <t xml:space="preserve">COMPRA DE SILLAS PARA EL ESPACIO CLÍNICO DE CONTINGENCIA UBICADO EN LA CALLE 17 No. 0 – 88 BARRIO LA PLAYA DE LA ESE HOSPITAL UNIVERSITARIO ERASMO MEOZ </t>
  </si>
  <si>
    <t>SUMINISTRO DE MATERIAL DE FERRETERIA PARA LA ESE HUEM</t>
  </si>
  <si>
    <t>COMPRA DE INSUMOS PARA EL ÁREA DE COSTURA Y ROPERÍA DEL SERVICIO DE LAVANDERÍA DE LA E.S.E. HOSPITAL UNIVERSITARIO ERASMO MEOZ</t>
  </si>
  <si>
    <t>Calificación de sistema de ventilación, y controles de ingeniería primarios tipo isolator, aisladores asépticos y aislador aséptico de contención (CAI y CAI)</t>
  </si>
  <si>
    <t>Publicación libro memorias HUEM</t>
  </si>
  <si>
    <t>Compra de mobiliario para auditorio de la ESE HUEM</t>
  </si>
  <si>
    <t xml:space="preserve">56111502
56111503
56111504
56111505
56111506
56111507
</t>
  </si>
  <si>
    <t>Compra de Equipos de RED</t>
  </si>
  <si>
    <t>45111603
45111607
45111609
45111616
42191611
42191612</t>
  </si>
  <si>
    <t>Compra de equipos para llamados de pacientes y enfermeras</t>
  </si>
  <si>
    <t>43212108
43212109</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</si>
  <si>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</si>
  <si>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</si>
  <si>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</si>
  <si>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</si>
  <si>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</si>
  <si>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Compra de periféricos para Computadores y telefonía</t>
  </si>
  <si>
    <t>Adquisición Software monitoreo de redes</t>
  </si>
  <si>
    <t>Compra de Escaner para la ESE HUEM</t>
  </si>
  <si>
    <t>43231513
43232202</t>
  </si>
  <si>
    <t>Adquisición software ofimática</t>
  </si>
  <si>
    <t>Mantenimiento preventivo y correctivo de equipos de imágenes diagnosticas Siemens Healthcare</t>
  </si>
  <si>
    <t>Suministro e instalación de materiales de vidrio, aluminio, plásticio y mesones en acero para contingencia de Covid 19 en la ESE HUEM</t>
  </si>
  <si>
    <t>Suministro de material de ferretería para la contingencia Covid-19 de la ESE HUEM</t>
  </si>
  <si>
    <t>Compra de repuesto para detector de imágenes carestram DRX-1 de la ESE HUEM</t>
  </si>
  <si>
    <t>COMPRA DE ARCHIVADORES PARA BLOQUES Y LAMINAS DE PARAFINA</t>
  </si>
  <si>
    <t>Compra de póliza de seguro de arrendamiento de acuerdo a la obligación contractual número 12 del contrato 149 de 2020</t>
  </si>
  <si>
    <t>Cálculo de blindaje y control de calidad para equipos de rayos x</t>
  </si>
  <si>
    <t>Pavimentación de zonas traseras (cancha de fútbol, parqueadero y zonas aledañas) de la ESE HUEM para atender la contingencia Covid-19</t>
  </si>
  <si>
    <t>Diseño electrónico de baja tensión y emergencia para la zona de expansión para la atención de contingencia Covid-19</t>
  </si>
  <si>
    <t>Suministro de tóner remanufacturado y recargas, con equipos en apoyo tecnológico, incluido mantenimiento preventivo, correctivo y respuestos de los equipos dados en apoyo tecnológico</t>
  </si>
  <si>
    <t>Contrato de arrendamiento para almacenar la dotación, insumos, equipos y enseres ubicados en el área de contingencia del contrato 149 de 2020</t>
  </si>
  <si>
    <t>Suministro de implementos para la organización documental</t>
  </si>
  <si>
    <t>Compra de reguladores de oxígeno para la contingencia del Covid-19 de la ESE HUEM</t>
  </si>
  <si>
    <t xml:space="preserve">9 meses </t>
  </si>
  <si>
    <t>Instalación de red de oxígeno y de aire medicinal en la zona de atención pediátrica para contingencia Covid-19</t>
  </si>
  <si>
    <t>Suministro y montaje de equipos de aire acondicionado y extractores industriales para control de ambiente aséptico en la zona de atención pediátirca, para contingencia Covid 19</t>
  </si>
  <si>
    <t>Instalación de red de oxígeno y de aire medicinal para la carpa de contingencia Covid-19</t>
  </si>
  <si>
    <t>Arrendamiento de ventiladores mecánicos para la ESE HUEM</t>
  </si>
  <si>
    <t>Compra de toallas en Z para los diferentes servicios de la ESE HUEM</t>
  </si>
  <si>
    <t>Suministro y montaje de equipos de aire acondicionado y extractores industriales para control de ambiente aséptico para la carpa de contingencia Covid 19</t>
  </si>
  <si>
    <t>Compra de bombas de infusión y torres de acoplamiento para la ESE HUEM</t>
  </si>
  <si>
    <t>Compra de equipos de sistemas con licenciamiento</t>
  </si>
  <si>
    <t xml:space="preserve">Evaluación radiologica </t>
  </si>
  <si>
    <t>Compra de repuestos para autoclave Stericlinic de la E.S.E. HUEM</t>
  </si>
  <si>
    <t>1 Mes</t>
  </si>
  <si>
    <t>1  Mes</t>
  </si>
  <si>
    <t>Compra chasises y pantallas para equipos carestream de la E.S.E. HUEM</t>
  </si>
  <si>
    <t>Recolección, lavado, planchado y entrega de ropería como backup para la ESE HUEM</t>
  </si>
  <si>
    <t>Compra de mobiliario para la zona de expansión para contingencia Covid-19</t>
  </si>
  <si>
    <t>Compra de equipos biomédicos para la zona de expansión para contingencia Covid-19</t>
  </si>
  <si>
    <t>Contratació electrónica</t>
  </si>
  <si>
    <t>Compra de elementos de aseo para la zona de expansión para contingencia Covid-19</t>
  </si>
  <si>
    <t>Sistema de aires acondicionados y presión negativa  para la zona de expansión para contingencia Covid-19</t>
  </si>
  <si>
    <t>Elementos para el servio de alimentación como respuesta a la atención de la contingencia Covid 19</t>
  </si>
  <si>
    <t>Compra de equipos informáticos, instalación de redes y dotación de TICS</t>
  </si>
  <si>
    <t>Estación de aire medicinal, gases y sistema de vacío para contingencia Covid 19</t>
  </si>
  <si>
    <t>Mantenimiento de la planta eléctrica para responder a contingencia Covid 19</t>
  </si>
  <si>
    <t>Compra de telas para la elaboración de trajes para contingencia Covid 19</t>
  </si>
  <si>
    <t>Compra de bolsa para manejo de cadáveres por COVID 19</t>
  </si>
  <si>
    <t>Compra de medicamentos para atención COVID 19</t>
  </si>
  <si>
    <t>Compra de medicamentos, dispositivos e  insumos necesarios para atención COVID</t>
  </si>
  <si>
    <t>Compra de Equipos biomédicos para atención COVID</t>
  </si>
  <si>
    <t>Compra de dotación y elementos necesarios para atención COVID</t>
  </si>
  <si>
    <t>Prestación de servicios de auditoría integral al proceso de evaluación de control interno de gestión en la ESE Hospital Universitario Erasmo Meoz</t>
  </si>
  <si>
    <t>Servicio de traslado urbano de documentos de archivo y/o lo requerido por la ESE HUEM</t>
  </si>
  <si>
    <t>Subgerencia Administrativa - Dr. Jaime Ricardo Marthey Tello
Teléfono: 5746888 Ext. 1119</t>
  </si>
  <si>
    <t xml:space="preserve">Nombre: Maribel Trujillo Botello
Cargo:Subgerente de Salud
Telefono: 5746888 Extension 1121.
Correo Electronico: subsalud@herasmomeoz.gov.co   </t>
  </si>
  <si>
    <t xml:space="preserve">Nombre: Doris Angarita Acosta
Cargo: Asesora de Planeación y Calidad
Telefono: 5746888 Extension 1156.
Correo Electronico: planeación@herasmomeoz.gov.co   </t>
  </si>
  <si>
    <t xml:space="preserve">Nombre: Jaime Ricardo Marthey Tello
Cargo: Subgerente Administrativa
Telefono: 5746888 Extension 1119
Correo Electronico: subgerencia@herasmomeoz.gov.co   </t>
  </si>
  <si>
    <t>PRESTACIÓN DE SERVICIOS JURÍDICOS PARA FORTALECER LAS ACTIVIDADES DE LA GERENCIA DE LA ESE HOSPITAL UNIVERSITARIO ERASMO MEOZ EN LOS ASUNTOS DE ORDEN LEGAL, JUDICIAL Y ADMINISTRATIVA QUE SE REQUIERAN Y DE LAS DEMÁS UNIDADES MISIONALES DE LA ENTIDAD</t>
  </si>
  <si>
    <t>Asesor gestión financiera</t>
  </si>
  <si>
    <t xml:space="preserve">Nombre: Yamile Gallardo
Cargo: Líder de Recursos Financieros
Telefono: 5746888 Extension 1178
Correo Electronico: financiera@herasmomeoz.gov.co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</si>
</sst>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164" formatCode="&quot;$&quot;\ #,##0;[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69" formatCode="yyyy\.mm\.dd"/>
    <numFmt numFmtId="170" formatCode="&quot;$&quot;#,##0"/>
    <numFmt numFmtId="171" formatCode="&quot;$&quot;\ #,##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rgb="FF222222"/>
      <name val="Arial"/>
      <family val="2"/>
    </font>
    <font>
      <sz val="10"/>
      <name val="Arial"/>
      <family val="2"/>
      <charset val="1"/>
    </font>
  </fonts>
  <fills count="4">
    <fill>
      <patternFill patternType="none"/>
    </fill>
    <fill>
      <patternFill patternType="gray125"/>
    </fill>
    <fill>
      <patternFill patternType="solid">
        <fgColor theme="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s>
  <cellStyleXfs count="8">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5" fillId="0" borderId="0"/>
  </cellStyleXfs>
  <cellXfs count="13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14" fontId="0" fillId="0" borderId="0" xfId="0" applyNumberFormat="1" applyAlignment="1">
      <alignment wrapText="1"/>
    </xf>
    <xf numFmtId="0" fontId="0" fillId="3" borderId="0" xfId="0" applyFill="1" applyBorder="1" applyAlignment="1">
      <alignment wrapText="1"/>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14" fontId="0" fillId="0" borderId="0" xfId="0" applyNumberFormat="1" applyFill="1" applyAlignment="1">
      <alignment vertical="top" wrapText="1"/>
    </xf>
    <xf numFmtId="0" fontId="12" fillId="0" borderId="20" xfId="0" applyFont="1" applyBorder="1" applyAlignment="1">
      <alignment horizontal="left" vertical="center" wrapText="1"/>
    </xf>
    <xf numFmtId="3" fontId="0" fillId="0" borderId="20" xfId="0" applyNumberFormat="1" applyBorder="1" applyAlignment="1">
      <alignment vertical="center" wrapText="1"/>
    </xf>
    <xf numFmtId="0" fontId="11" fillId="0" borderId="20" xfId="0" applyFont="1" applyBorder="1" applyAlignment="1">
      <alignment horizontal="center" vertical="center" wrapText="1"/>
    </xf>
    <xf numFmtId="0" fontId="12" fillId="0" borderId="20" xfId="0" applyFont="1" applyFill="1" applyBorder="1" applyAlignment="1">
      <alignment horizontal="left" vertical="center" wrapText="1"/>
    </xf>
    <xf numFmtId="14" fontId="11" fillId="0" borderId="20"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1" xfId="0" applyFont="1" applyBorder="1" applyAlignment="1">
      <alignment horizontal="center"/>
    </xf>
    <xf numFmtId="166" fontId="0" fillId="0" borderId="0" xfId="0" applyNumberFormat="1" applyAlignment="1">
      <alignment wrapText="1"/>
    </xf>
    <xf numFmtId="0" fontId="0" fillId="0" borderId="20" xfId="0" applyFont="1" applyBorder="1" applyAlignment="1">
      <alignment vertical="center" wrapText="1"/>
    </xf>
    <xf numFmtId="0" fontId="0"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170" fontId="0" fillId="0" borderId="20" xfId="0" applyNumberFormat="1" applyFont="1" applyBorder="1" applyAlignment="1">
      <alignment vertical="center" wrapText="1"/>
    </xf>
    <xf numFmtId="170" fontId="0" fillId="0" borderId="20" xfId="0" applyNumberFormat="1" applyFill="1" applyBorder="1" applyAlignment="1">
      <alignment vertical="center" wrapText="1"/>
    </xf>
    <xf numFmtId="170" fontId="0" fillId="0" borderId="20" xfId="0" applyNumberFormat="1" applyBorder="1" applyAlignment="1">
      <alignment vertical="center" wrapText="1"/>
    </xf>
    <xf numFmtId="170" fontId="0" fillId="0" borderId="20" xfId="0" applyNumberFormat="1" applyFont="1" applyFill="1" applyBorder="1" applyAlignment="1">
      <alignment vertical="center" wrapText="1"/>
    </xf>
    <xf numFmtId="170" fontId="0" fillId="0" borderId="20" xfId="0" applyNumberFormat="1" applyBorder="1" applyAlignment="1">
      <alignment horizontal="center" vertical="center" wrapText="1"/>
    </xf>
    <xf numFmtId="6" fontId="0" fillId="0" borderId="20" xfId="0" applyNumberFormat="1" applyBorder="1" applyAlignment="1">
      <alignment vertical="center" wrapText="1"/>
    </xf>
    <xf numFmtId="0" fontId="0" fillId="0" borderId="20" xfId="0" applyFont="1" applyBorder="1" applyAlignment="1">
      <alignment horizontal="center" vertical="center" wrapText="1"/>
    </xf>
    <xf numFmtId="0" fontId="8" fillId="0" borderId="20" xfId="0" applyFont="1" applyBorder="1" applyAlignment="1">
      <alignment horizontal="left" vertical="center" wrapText="1"/>
    </xf>
    <xf numFmtId="0" fontId="0" fillId="0" borderId="20" xfId="0" applyFont="1" applyBorder="1" applyAlignment="1">
      <alignment wrapText="1"/>
    </xf>
    <xf numFmtId="170" fontId="0" fillId="0" borderId="20" xfId="0" applyNumberFormat="1" applyFont="1" applyBorder="1" applyAlignment="1">
      <alignment wrapText="1"/>
    </xf>
    <xf numFmtId="0" fontId="0" fillId="0" borderId="20" xfId="0" applyFont="1"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vertical="center" wrapText="1"/>
    </xf>
    <xf numFmtId="0" fontId="9" fillId="0" borderId="20" xfId="0" applyFont="1" applyFill="1" applyBorder="1" applyAlignment="1">
      <alignment horizontal="left" vertical="center" wrapText="1"/>
    </xf>
    <xf numFmtId="0" fontId="8" fillId="0" borderId="20"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0" xfId="0" applyFont="1" applyFill="1" applyBorder="1" applyAlignment="1">
      <alignment horizontal="left" vertical="center" wrapText="1"/>
    </xf>
    <xf numFmtId="0" fontId="9" fillId="0" borderId="20" xfId="0" applyFont="1" applyFill="1" applyBorder="1" applyAlignment="1">
      <alignment horizontal="justify" vertical="center" wrapText="1"/>
    </xf>
    <xf numFmtId="0" fontId="0" fillId="0" borderId="20" xfId="0" applyBorder="1" applyAlignment="1">
      <alignment horizontal="justify" vertical="center" wrapText="1"/>
    </xf>
    <xf numFmtId="169" fontId="0" fillId="0" borderId="20" xfId="0" applyNumberFormat="1" applyBorder="1" applyAlignment="1">
      <alignment horizontal="center" vertical="center" wrapText="1"/>
    </xf>
    <xf numFmtId="0" fontId="0" fillId="0" borderId="20" xfId="0" applyFill="1" applyBorder="1" applyAlignment="1">
      <alignment horizontal="justify" vertical="center" wrapText="1"/>
    </xf>
    <xf numFmtId="14" fontId="0" fillId="0" borderId="20" xfId="0" applyNumberFormat="1" applyBorder="1" applyAlignment="1">
      <alignment horizontal="center" vertical="center" wrapText="1"/>
    </xf>
    <xf numFmtId="0" fontId="8" fillId="0" borderId="20" xfId="0" applyFont="1" applyFill="1" applyBorder="1" applyAlignment="1">
      <alignment horizontal="center" vertical="center" wrapText="1"/>
    </xf>
    <xf numFmtId="0" fontId="0" fillId="0" borderId="20" xfId="0" applyFill="1" applyBorder="1" applyAlignment="1">
      <alignment vertical="center" wrapText="1"/>
    </xf>
    <xf numFmtId="170" fontId="0" fillId="0" borderId="20" xfId="0" applyNumberFormat="1" applyBorder="1" applyAlignment="1">
      <alignment wrapText="1"/>
    </xf>
    <xf numFmtId="169" fontId="0" fillId="0" borderId="20" xfId="0" applyNumberFormat="1" applyFill="1" applyBorder="1" applyAlignment="1">
      <alignment horizontal="center" vertical="center" wrapText="1"/>
    </xf>
    <xf numFmtId="0" fontId="11" fillId="0" borderId="20" xfId="0" applyFont="1" applyFill="1" applyBorder="1" applyAlignment="1">
      <alignment horizontal="left" vertical="center" wrapText="1"/>
    </xf>
    <xf numFmtId="14" fontId="0" fillId="0" borderId="20" xfId="0" applyNumberFormat="1" applyFill="1" applyBorder="1" applyAlignment="1">
      <alignment horizontal="center" vertical="center" wrapText="1"/>
    </xf>
    <xf numFmtId="0" fontId="0" fillId="0" borderId="20" xfId="0" applyBorder="1" applyAlignment="1">
      <alignment vertical="center" wrapText="1"/>
    </xf>
    <xf numFmtId="0" fontId="0" fillId="0" borderId="20" xfId="0" applyFill="1" applyBorder="1" applyAlignment="1">
      <alignment wrapText="1"/>
    </xf>
    <xf numFmtId="170" fontId="0" fillId="0" borderId="20" xfId="0" applyNumberFormat="1" applyBorder="1" applyAlignment="1">
      <alignment horizontal="right" vertical="center" wrapText="1"/>
    </xf>
    <xf numFmtId="170" fontId="2" fillId="0" borderId="20" xfId="3" applyNumberFormat="1" applyFont="1" applyFill="1" applyBorder="1" applyAlignment="1">
      <alignment vertical="center"/>
    </xf>
    <xf numFmtId="14" fontId="0" fillId="0" borderId="2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20" xfId="0" applyFont="1" applyFill="1" applyBorder="1" applyAlignment="1">
      <alignment horizontal="center" vertical="center"/>
    </xf>
    <xf numFmtId="166" fontId="0" fillId="0" borderId="20" xfId="0" applyNumberFormat="1" applyBorder="1" applyAlignment="1">
      <alignment vertical="center" wrapText="1"/>
    </xf>
    <xf numFmtId="166" fontId="0" fillId="0" borderId="20" xfId="0" applyNumberFormat="1" applyBorder="1" applyAlignment="1">
      <alignment horizontal="right" vertical="center" wrapText="1"/>
    </xf>
    <xf numFmtId="0" fontId="0" fillId="0" borderId="20" xfId="0" applyFont="1" applyBorder="1" applyAlignment="1">
      <alignment horizontal="left" vertical="center" wrapText="1"/>
    </xf>
    <xf numFmtId="0" fontId="11" fillId="0" borderId="20" xfId="0" applyFont="1" applyFill="1" applyBorder="1" applyAlignment="1">
      <alignment horizontal="center" vertical="center" wrapText="1"/>
    </xf>
    <xf numFmtId="0" fontId="0" fillId="0" borderId="20" xfId="0" applyBorder="1" applyAlignment="1">
      <alignment horizontal="left" vertical="center" wrapText="1"/>
    </xf>
    <xf numFmtId="14" fontId="0" fillId="0" borderId="4" xfId="0" applyNumberFormat="1" applyBorder="1" applyAlignment="1">
      <alignment horizontal="left" wrapText="1"/>
    </xf>
    <xf numFmtId="3" fontId="0" fillId="0" borderId="20" xfId="0" applyNumberFormat="1" applyFill="1" applyBorder="1" applyAlignment="1">
      <alignment vertical="center" wrapText="1"/>
    </xf>
    <xf numFmtId="14" fontId="0" fillId="0" borderId="20" xfId="0" applyNumberFormat="1" applyFont="1" applyFill="1" applyBorder="1" applyAlignment="1">
      <alignment horizontal="center" vertical="center" wrapText="1"/>
    </xf>
    <xf numFmtId="166" fontId="0" fillId="0" borderId="20" xfId="0" applyNumberFormat="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14" fillId="0" borderId="20" xfId="0" applyFont="1" applyFill="1" applyBorder="1" applyAlignment="1">
      <alignment horizontal="left" vertical="center" wrapText="1"/>
    </xf>
    <xf numFmtId="0" fontId="14" fillId="0" borderId="22" xfId="0" applyFont="1" applyFill="1" applyBorder="1" applyAlignment="1">
      <alignment horizontal="left" vertical="center" wrapText="1"/>
    </xf>
    <xf numFmtId="171" fontId="0" fillId="0" borderId="20" xfId="0" applyNumberFormat="1" applyBorder="1" applyAlignment="1">
      <alignment vertical="center" wrapText="1"/>
    </xf>
    <xf numFmtId="0" fontId="8" fillId="0" borderId="20" xfId="0" applyFont="1" applyBorder="1" applyAlignment="1">
      <alignment horizontal="center" vertical="center" wrapText="1"/>
    </xf>
    <xf numFmtId="171" fontId="0" fillId="0" borderId="20" xfId="0" applyNumberFormat="1" applyFill="1" applyBorder="1" applyAlignment="1">
      <alignment vertical="center" wrapText="1"/>
    </xf>
    <xf numFmtId="171" fontId="0" fillId="0" borderId="21" xfId="0" applyNumberFormat="1" applyFill="1" applyBorder="1" applyAlignment="1">
      <alignment vertical="center" wrapText="1"/>
    </xf>
    <xf numFmtId="171" fontId="0" fillId="0" borderId="20" xfId="0" applyNumberFormat="1" applyBorder="1" applyAlignment="1">
      <alignment horizontal="right" vertical="center" wrapText="1"/>
    </xf>
    <xf numFmtId="0" fontId="8" fillId="0" borderId="20" xfId="1" applyFont="1" applyFill="1" applyBorder="1" applyAlignment="1">
      <alignment horizontal="left" vertical="center" wrapText="1"/>
    </xf>
    <xf numFmtId="17" fontId="8" fillId="0" borderId="20" xfId="0" applyNumberFormat="1" applyFont="1" applyBorder="1" applyAlignment="1">
      <alignment horizontal="center" vertical="center" wrapText="1"/>
    </xf>
    <xf numFmtId="6" fontId="0" fillId="0" borderId="20" xfId="0" applyNumberFormat="1" applyBorder="1" applyAlignment="1">
      <alignment horizontal="center" vertical="center" wrapText="1"/>
    </xf>
    <xf numFmtId="164" fontId="0" fillId="0" borderId="20" xfId="0" applyNumberFormat="1" applyBorder="1" applyAlignment="1">
      <alignment horizontal="center" vertical="center" wrapText="1"/>
    </xf>
    <xf numFmtId="0" fontId="8" fillId="0" borderId="20" xfId="0" applyFont="1" applyBorder="1" applyAlignment="1">
      <alignment vertical="center" wrapText="1"/>
    </xf>
    <xf numFmtId="0" fontId="0" fillId="0" borderId="20" xfId="0" applyBorder="1" applyAlignment="1">
      <alignment wrapText="1"/>
    </xf>
    <xf numFmtId="0" fontId="9" fillId="0" borderId="20" xfId="0" applyFont="1" applyBorder="1" applyAlignment="1">
      <alignment horizontal="justify" vertical="center" wrapText="1"/>
    </xf>
    <xf numFmtId="14" fontId="0" fillId="0" borderId="0" xfId="0" applyNumberFormat="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20" xfId="0" applyBorder="1" applyAlignment="1">
      <alignment horizontal="left" vertical="center"/>
    </xf>
    <xf numFmtId="0" fontId="0" fillId="0" borderId="20" xfId="0" applyBorder="1" applyAlignment="1">
      <alignment horizont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0" fontId="7" fillId="0" borderId="20" xfId="0" applyFont="1" applyBorder="1" applyAlignment="1">
      <alignment horizontal="center" wrapText="1"/>
    </xf>
  </cellXfs>
  <cellStyles count="8">
    <cellStyle name="Énfasis1" xfId="1" builtinId="29"/>
    <cellStyle name="Hipervínculo" xfId="2" builtinId="8"/>
    <cellStyle name="Millares 3" xfId="3"/>
    <cellStyle name="Normal" xfId="0" builtinId="0"/>
    <cellStyle name="Normal 2" xfId="4"/>
    <cellStyle name="Normal 3" xfId="5"/>
    <cellStyle name="Normal 5 2" xfId="6"/>
    <cellStyle name="Normal 6" xfId="7"/>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65" name="Text Box 18">
          <a:extLst>
            <a:ext uri="{FF2B5EF4-FFF2-40B4-BE49-F238E27FC236}">
              <a16:creationId xmlns="" xmlns:a16="http://schemas.microsoft.com/office/drawing/2014/main" id="{00000000-0008-0000-00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224</xdr:row>
      <xdr:rowOff>0</xdr:rowOff>
    </xdr:from>
    <xdr:to>
      <xdr:col>2</xdr:col>
      <xdr:colOff>88900</xdr:colOff>
      <xdr:row>225</xdr:row>
      <xdr:rowOff>792</xdr:rowOff>
    </xdr:to>
    <xdr:sp macro="" textlink="">
      <xdr:nvSpPr>
        <xdr:cNvPr id="4766" name="Text Box 16">
          <a:extLst>
            <a:ext uri="{FF2B5EF4-FFF2-40B4-BE49-F238E27FC236}">
              <a16:creationId xmlns="" xmlns:a16="http://schemas.microsoft.com/office/drawing/2014/main" id="{00000000-0008-0000-00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224</xdr:row>
      <xdr:rowOff>0</xdr:rowOff>
    </xdr:from>
    <xdr:to>
      <xdr:col>2</xdr:col>
      <xdr:colOff>3352800</xdr:colOff>
      <xdr:row>228</xdr:row>
      <xdr:rowOff>622640</xdr:rowOff>
    </xdr:to>
    <xdr:sp macro="" textlink="">
      <xdr:nvSpPr>
        <xdr:cNvPr id="4767" name="Text Box 17">
          <a:extLst>
            <a:ext uri="{FF2B5EF4-FFF2-40B4-BE49-F238E27FC236}">
              <a16:creationId xmlns="" xmlns:a16="http://schemas.microsoft.com/office/drawing/2014/main" id="{00000000-0008-0000-00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8" name="Text Box 18">
          <a:extLst>
            <a:ext uri="{FF2B5EF4-FFF2-40B4-BE49-F238E27FC236}">
              <a16:creationId xmlns="" xmlns:a16="http://schemas.microsoft.com/office/drawing/2014/main" id="{00000000-0008-0000-00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9" name="Text Box 18">
          <a:extLst>
            <a:ext uri="{FF2B5EF4-FFF2-40B4-BE49-F238E27FC236}">
              <a16:creationId xmlns="" xmlns:a16="http://schemas.microsoft.com/office/drawing/2014/main" id="{00000000-0008-0000-00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0" name="Text Box 18">
          <a:extLst>
            <a:ext uri="{FF2B5EF4-FFF2-40B4-BE49-F238E27FC236}">
              <a16:creationId xmlns="" xmlns:a16="http://schemas.microsoft.com/office/drawing/2014/main" id="{00000000-0008-0000-00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1" name="Text Box 18">
          <a:extLst>
            <a:ext uri="{FF2B5EF4-FFF2-40B4-BE49-F238E27FC236}">
              <a16:creationId xmlns="" xmlns:a16="http://schemas.microsoft.com/office/drawing/2014/main" id="{00000000-0008-0000-00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2" name="Text Box 18">
          <a:extLst>
            <a:ext uri="{FF2B5EF4-FFF2-40B4-BE49-F238E27FC236}">
              <a16:creationId xmlns="" xmlns:a16="http://schemas.microsoft.com/office/drawing/2014/main" id="{00000000-0008-0000-00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3" name="Text Box 18">
          <a:extLst>
            <a:ext uri="{FF2B5EF4-FFF2-40B4-BE49-F238E27FC236}">
              <a16:creationId xmlns="" xmlns:a16="http://schemas.microsoft.com/office/drawing/2014/main" id="{00000000-0008-0000-00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4" name="Text Box 18">
          <a:extLst>
            <a:ext uri="{FF2B5EF4-FFF2-40B4-BE49-F238E27FC236}">
              <a16:creationId xmlns="" xmlns:a16="http://schemas.microsoft.com/office/drawing/2014/main" id="{00000000-0008-0000-00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5" name="Text Box 18">
          <a:extLst>
            <a:ext uri="{FF2B5EF4-FFF2-40B4-BE49-F238E27FC236}">
              <a16:creationId xmlns="" xmlns:a16="http://schemas.microsoft.com/office/drawing/2014/main" id="{00000000-0008-0000-00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6" name="Text Box 18">
          <a:extLst>
            <a:ext uri="{FF2B5EF4-FFF2-40B4-BE49-F238E27FC236}">
              <a16:creationId xmlns="" xmlns:a16="http://schemas.microsoft.com/office/drawing/2014/main" id="{00000000-0008-0000-00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a:extLst>
            <a:ext uri="{FF2B5EF4-FFF2-40B4-BE49-F238E27FC236}">
              <a16:creationId xmlns="" xmlns:a16="http://schemas.microsoft.com/office/drawing/2014/main" id="{00000000-0008-0000-0000-00000F000000}"/>
            </a:ext>
          </a:extLst>
        </xdr:cNvPr>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29" name="CustomShape 1">
          <a:extLst>
            <a:ext uri="{FF2B5EF4-FFF2-40B4-BE49-F238E27FC236}">
              <a16:creationId xmlns="" xmlns:a16="http://schemas.microsoft.com/office/drawing/2014/main" id="{00000000-0008-0000-0000-00001D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360</xdr:colOff>
      <xdr:row>276</xdr:row>
      <xdr:rowOff>0</xdr:rowOff>
    </xdr:from>
    <xdr:to>
      <xdr:col>2</xdr:col>
      <xdr:colOff>88200</xdr:colOff>
      <xdr:row>281</xdr:row>
      <xdr:rowOff>37740</xdr:rowOff>
    </xdr:to>
    <xdr:sp macro="" textlink="">
      <xdr:nvSpPr>
        <xdr:cNvPr id="30" name="CustomShape 1">
          <a:extLst>
            <a:ext uri="{FF2B5EF4-FFF2-40B4-BE49-F238E27FC236}">
              <a16:creationId xmlns="" xmlns:a16="http://schemas.microsoft.com/office/drawing/2014/main" id="{00000000-0008-0000-0000-00001E000000}"/>
            </a:ext>
          </a:extLst>
        </xdr:cNvPr>
        <xdr:cNvSpPr/>
      </xdr:nvSpPr>
      <xdr:spPr>
        <a:xfrm>
          <a:off x="2753085" y="10706100"/>
          <a:ext cx="878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3353040</xdr:colOff>
      <xdr:row>276</xdr:row>
      <xdr:rowOff>0</xdr:rowOff>
    </xdr:from>
    <xdr:to>
      <xdr:col>2</xdr:col>
      <xdr:colOff>3353400</xdr:colOff>
      <xdr:row>286</xdr:row>
      <xdr:rowOff>239104</xdr:rowOff>
    </xdr:to>
    <xdr:sp macro="" textlink="">
      <xdr:nvSpPr>
        <xdr:cNvPr id="31" name="CustomShape 1">
          <a:extLst>
            <a:ext uri="{FF2B5EF4-FFF2-40B4-BE49-F238E27FC236}">
              <a16:creationId xmlns="" xmlns:a16="http://schemas.microsoft.com/office/drawing/2014/main" id="{00000000-0008-0000-0000-00001F000000}"/>
            </a:ext>
          </a:extLst>
        </xdr:cNvPr>
        <xdr:cNvSpPr/>
      </xdr:nvSpPr>
      <xdr:spPr>
        <a:xfrm>
          <a:off x="6105765" y="10706100"/>
          <a:ext cx="360" cy="5145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2" name="CustomShape 1">
          <a:extLst>
            <a:ext uri="{FF2B5EF4-FFF2-40B4-BE49-F238E27FC236}">
              <a16:creationId xmlns="" xmlns:a16="http://schemas.microsoft.com/office/drawing/2014/main" id="{00000000-0008-0000-0000-000020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3" name="CustomShape 1">
          <a:extLst>
            <a:ext uri="{FF2B5EF4-FFF2-40B4-BE49-F238E27FC236}">
              <a16:creationId xmlns="" xmlns:a16="http://schemas.microsoft.com/office/drawing/2014/main" id="{00000000-0008-0000-0000-000021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4" name="CustomShape 1">
          <a:extLst>
            <a:ext uri="{FF2B5EF4-FFF2-40B4-BE49-F238E27FC236}">
              <a16:creationId xmlns="" xmlns:a16="http://schemas.microsoft.com/office/drawing/2014/main" id="{00000000-0008-0000-0000-000022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5" name="CustomShape 1">
          <a:extLst>
            <a:ext uri="{FF2B5EF4-FFF2-40B4-BE49-F238E27FC236}">
              <a16:creationId xmlns="" xmlns:a16="http://schemas.microsoft.com/office/drawing/2014/main" id="{00000000-0008-0000-0000-000023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6" name="CustomShape 1">
          <a:extLst>
            <a:ext uri="{FF2B5EF4-FFF2-40B4-BE49-F238E27FC236}">
              <a16:creationId xmlns="" xmlns:a16="http://schemas.microsoft.com/office/drawing/2014/main" id="{00000000-0008-0000-0000-000024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7" name="CustomShape 1">
          <a:extLst>
            <a:ext uri="{FF2B5EF4-FFF2-40B4-BE49-F238E27FC236}">
              <a16:creationId xmlns="" xmlns:a16="http://schemas.microsoft.com/office/drawing/2014/main" id="{00000000-0008-0000-0000-000025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8" name="CustomShape 1">
          <a:extLst>
            <a:ext uri="{FF2B5EF4-FFF2-40B4-BE49-F238E27FC236}">
              <a16:creationId xmlns="" xmlns:a16="http://schemas.microsoft.com/office/drawing/2014/main" id="{00000000-0008-0000-0000-000026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9" name="CustomShape 1">
          <a:extLst>
            <a:ext uri="{FF2B5EF4-FFF2-40B4-BE49-F238E27FC236}">
              <a16:creationId xmlns="" xmlns:a16="http://schemas.microsoft.com/office/drawing/2014/main" id="{00000000-0008-0000-0000-000027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40" name="CustomShape 1">
          <a:extLst>
            <a:ext uri="{FF2B5EF4-FFF2-40B4-BE49-F238E27FC236}">
              <a16:creationId xmlns="" xmlns:a16="http://schemas.microsoft.com/office/drawing/2014/main" id="{00000000-0008-0000-0000-000028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28" name="Text Box 18">
          <a:extLst>
            <a:ext uri="{FF2B5EF4-FFF2-40B4-BE49-F238E27FC236}">
              <a16:creationId xmlns="" xmlns:a16="http://schemas.microsoft.com/office/drawing/2014/main" id="{00000000-0008-0000-0000-00001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308</xdr:row>
      <xdr:rowOff>0</xdr:rowOff>
    </xdr:from>
    <xdr:to>
      <xdr:col>2</xdr:col>
      <xdr:colOff>88900</xdr:colOff>
      <xdr:row>309</xdr:row>
      <xdr:rowOff>381793</xdr:rowOff>
    </xdr:to>
    <xdr:sp macro="" textlink="">
      <xdr:nvSpPr>
        <xdr:cNvPr id="41" name="Text Box 16">
          <a:extLst>
            <a:ext uri="{FF2B5EF4-FFF2-40B4-BE49-F238E27FC236}">
              <a16:creationId xmlns="" xmlns:a16="http://schemas.microsoft.com/office/drawing/2014/main" id="{00000000-0008-0000-0000-000029000000}"/>
            </a:ext>
          </a:extLst>
        </xdr:cNvPr>
        <xdr:cNvSpPr txBox="1">
          <a:spLocks noChangeArrowheads="1"/>
        </xdr:cNvSpPr>
      </xdr:nvSpPr>
      <xdr:spPr bwMode="auto">
        <a:xfrm>
          <a:off x="2752725" y="10972800"/>
          <a:ext cx="889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2" name="Text Box 18">
          <a:extLst>
            <a:ext uri="{FF2B5EF4-FFF2-40B4-BE49-F238E27FC236}">
              <a16:creationId xmlns="" xmlns:a16="http://schemas.microsoft.com/office/drawing/2014/main" id="{00000000-0008-0000-0000-00002A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3" name="Text Box 18">
          <a:extLst>
            <a:ext uri="{FF2B5EF4-FFF2-40B4-BE49-F238E27FC236}">
              <a16:creationId xmlns="" xmlns:a16="http://schemas.microsoft.com/office/drawing/2014/main" id="{00000000-0008-0000-0000-00002B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4" name="Text Box 18">
          <a:extLst>
            <a:ext uri="{FF2B5EF4-FFF2-40B4-BE49-F238E27FC236}">
              <a16:creationId xmlns="" xmlns:a16="http://schemas.microsoft.com/office/drawing/2014/main" id="{00000000-0008-0000-0000-00002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5" name="Text Box 18">
          <a:extLst>
            <a:ext uri="{FF2B5EF4-FFF2-40B4-BE49-F238E27FC236}">
              <a16:creationId xmlns="" xmlns:a16="http://schemas.microsoft.com/office/drawing/2014/main" id="{00000000-0008-0000-0000-00002D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6" name="Text Box 18">
          <a:extLst>
            <a:ext uri="{FF2B5EF4-FFF2-40B4-BE49-F238E27FC236}">
              <a16:creationId xmlns="" xmlns:a16="http://schemas.microsoft.com/office/drawing/2014/main" id="{00000000-0008-0000-0000-00002E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7" name="Text Box 18">
          <a:extLst>
            <a:ext uri="{FF2B5EF4-FFF2-40B4-BE49-F238E27FC236}">
              <a16:creationId xmlns="" xmlns:a16="http://schemas.microsoft.com/office/drawing/2014/main" id="{00000000-0008-0000-0000-00002F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8" name="Text Box 18">
          <a:extLst>
            <a:ext uri="{FF2B5EF4-FFF2-40B4-BE49-F238E27FC236}">
              <a16:creationId xmlns="" xmlns:a16="http://schemas.microsoft.com/office/drawing/2014/main" id="{00000000-0008-0000-0000-000030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9" name="Text Box 18">
          <a:extLst>
            <a:ext uri="{FF2B5EF4-FFF2-40B4-BE49-F238E27FC236}">
              <a16:creationId xmlns="" xmlns:a16="http://schemas.microsoft.com/office/drawing/2014/main" id="{00000000-0008-0000-0000-000031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50" name="Text Box 18">
          <a:extLst>
            <a:ext uri="{FF2B5EF4-FFF2-40B4-BE49-F238E27FC236}">
              <a16:creationId xmlns="" xmlns:a16="http://schemas.microsoft.com/office/drawing/2014/main" id="{00000000-0008-0000-0000-000032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id="1" name="Tabla1" displayName="Tabla1" ref="B21:L225" totalsRowShown="0" headerRowDxfId="13" headerRowBorderDxfId="12" tableBorderDxfId="11">
  <autoFilter ref="B21:L225"/>
  <tableColumns count="11">
    <tableColumn id="1" name="Códigos UNSPSC" dataDxfId="10"/>
    <tableColumn id="2" name="Descripción" dataDxfId="9"/>
    <tableColumn id="3" name="Fecha estimada de inicio de proceso de selección" dataDxfId="8"/>
    <tableColumn id="4" name="Duración estimada del contrato" dataDxfId="7"/>
    <tableColumn id="5" name="Modalidad de selección " dataDxfId="6"/>
    <tableColumn id="6" name="Fuente de los recursos" dataDxfId="5"/>
    <tableColumn id="9" name="Valor total estimado (Mes)" dataDxfId="4">
      <calculatedColumnFormula>+#REF!/12</calculatedColumnFormula>
    </tableColumn>
    <tableColumn id="10" name="Valor estimado en la vigencia actual" dataDxfId="3">
      <calculatedColumnFormula>+H22*9</calculatedColumnFormula>
    </tableColumn>
    <tableColumn id="13" name="¿Se requieren vigencias futuras?" dataDxfId="2"/>
    <tableColumn id="14" name="Estado de solicitud de vigencias futuras" dataDxfId="1"/>
    <tableColumn id="15"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tabSelected="1" view="pageBreakPreview" zoomScale="60" zoomScaleNormal="70" zoomScalePageLayoutView="80" workbookViewId="0">
      <selection sqref="A1:B4"/>
    </sheetView>
  </sheetViews>
  <sheetFormatPr baseColWidth="10" defaultColWidth="10.85546875" defaultRowHeight="15"/>
  <cols>
    <col min="1" max="1" width="15.5703125" style="1" customWidth="1"/>
    <col min="2" max="2" width="25.7109375" style="1" customWidth="1"/>
    <col min="3" max="3" width="66.42578125" style="1" customWidth="1"/>
    <col min="4" max="4" width="44.5703125" style="1" customWidth="1"/>
    <col min="5" max="5" width="29.85546875" style="1" customWidth="1"/>
    <col min="6" max="6" width="27.140625" style="1" customWidth="1"/>
    <col min="7" max="7" width="21.85546875" style="1" customWidth="1"/>
    <col min="8" max="8" width="18.42578125" style="1" customWidth="1"/>
    <col min="9" max="9" width="17.85546875" style="1" customWidth="1"/>
    <col min="10" max="10" width="30.42578125" style="1" customWidth="1"/>
    <col min="11" max="11" width="36.42578125" style="1" customWidth="1"/>
    <col min="12" max="12" width="47.140625" style="1" customWidth="1"/>
    <col min="13" max="13" width="10.85546875" style="1" customWidth="1"/>
    <col min="14" max="16384" width="10.85546875" style="1"/>
  </cols>
  <sheetData>
    <row r="1" spans="1:12">
      <c r="A1" s="120"/>
      <c r="B1" s="120"/>
      <c r="C1" s="120" t="s">
        <v>27</v>
      </c>
      <c r="D1" s="120"/>
      <c r="E1" s="120"/>
      <c r="F1" s="120"/>
      <c r="G1" s="120"/>
      <c r="H1" s="120"/>
      <c r="I1" s="120"/>
      <c r="J1" s="49"/>
      <c r="K1" s="129" t="s">
        <v>29</v>
      </c>
      <c r="L1" s="130"/>
    </row>
    <row r="2" spans="1:12">
      <c r="A2" s="120"/>
      <c r="B2" s="120"/>
      <c r="C2" s="120"/>
      <c r="D2" s="120"/>
      <c r="E2" s="120"/>
      <c r="F2" s="120"/>
      <c r="G2" s="120"/>
      <c r="H2" s="120"/>
      <c r="I2" s="120"/>
      <c r="J2" s="49"/>
      <c r="K2" s="129" t="s">
        <v>30</v>
      </c>
      <c r="L2" s="130"/>
    </row>
    <row r="3" spans="1:12">
      <c r="A3" s="120"/>
      <c r="B3" s="120"/>
      <c r="C3" s="132" t="s">
        <v>270</v>
      </c>
      <c r="D3" s="120"/>
      <c r="E3" s="120"/>
      <c r="F3" s="120"/>
      <c r="G3" s="120"/>
      <c r="H3" s="120"/>
      <c r="I3" s="120"/>
      <c r="J3" s="49"/>
      <c r="K3" s="131" t="s">
        <v>31</v>
      </c>
      <c r="L3" s="130"/>
    </row>
    <row r="4" spans="1:12">
      <c r="A4" s="120"/>
      <c r="B4" s="120"/>
      <c r="C4" s="120"/>
      <c r="D4" s="120"/>
      <c r="E4" s="120"/>
      <c r="F4" s="120"/>
      <c r="G4" s="120"/>
      <c r="H4" s="120"/>
      <c r="I4" s="120"/>
      <c r="J4" s="49"/>
      <c r="K4" s="131" t="s">
        <v>28</v>
      </c>
      <c r="L4" s="130"/>
    </row>
    <row r="5" spans="1:12">
      <c r="B5" s="6"/>
      <c r="E5" s="33"/>
    </row>
    <row r="6" spans="1:12">
      <c r="B6" s="6"/>
      <c r="E6" s="33"/>
    </row>
    <row r="7" spans="1:12" ht="15.75" thickBot="1">
      <c r="B7" s="6" t="s">
        <v>0</v>
      </c>
    </row>
    <row r="8" spans="1:12" ht="15" customHeight="1">
      <c r="B8" s="25" t="s">
        <v>1</v>
      </c>
      <c r="C8" s="19" t="s">
        <v>63</v>
      </c>
      <c r="F8" s="123" t="s">
        <v>25</v>
      </c>
      <c r="G8" s="124"/>
      <c r="H8" s="124"/>
      <c r="I8" s="124"/>
    </row>
    <row r="9" spans="1:12">
      <c r="B9" s="26" t="s">
        <v>2</v>
      </c>
      <c r="C9" s="18" t="s">
        <v>64</v>
      </c>
      <c r="F9" s="125"/>
      <c r="G9" s="126"/>
      <c r="H9" s="126"/>
      <c r="I9" s="126"/>
    </row>
    <row r="10" spans="1:12" ht="15.75" thickBot="1">
      <c r="B10" s="26" t="s">
        <v>3</v>
      </c>
      <c r="C10" s="21">
        <v>5746888</v>
      </c>
      <c r="F10" s="127"/>
      <c r="G10" s="128"/>
      <c r="H10" s="128"/>
      <c r="I10" s="128"/>
    </row>
    <row r="11" spans="1:12" ht="22.5" customHeight="1" thickBot="1">
      <c r="B11" s="26" t="s">
        <v>15</v>
      </c>
      <c r="C11" s="20" t="s">
        <v>65</v>
      </c>
      <c r="F11" s="30"/>
      <c r="G11" s="30"/>
      <c r="H11" s="30"/>
      <c r="I11" s="30"/>
    </row>
    <row r="12" spans="1:12" ht="118.5" customHeight="1" thickBot="1">
      <c r="B12" s="27" t="s">
        <v>18</v>
      </c>
      <c r="C12" s="22" t="s">
        <v>94</v>
      </c>
      <c r="F12" s="121" t="s">
        <v>24</v>
      </c>
      <c r="G12" s="122"/>
      <c r="H12" s="122"/>
      <c r="I12" s="122"/>
    </row>
    <row r="13" spans="1:12" ht="315">
      <c r="B13" s="28" t="s">
        <v>4</v>
      </c>
      <c r="C13" s="24" t="s">
        <v>95</v>
      </c>
      <c r="F13" s="16"/>
      <c r="G13" s="16"/>
      <c r="H13" s="16"/>
      <c r="I13" s="16"/>
    </row>
    <row r="14" spans="1:12" ht="30" customHeight="1">
      <c r="B14" s="26" t="s">
        <v>5</v>
      </c>
      <c r="C14" s="23" t="s">
        <v>430</v>
      </c>
      <c r="F14" s="31"/>
      <c r="G14" s="30"/>
      <c r="H14" s="30"/>
      <c r="I14" s="30"/>
    </row>
    <row r="15" spans="1:12">
      <c r="B15" s="26" t="s">
        <v>21</v>
      </c>
      <c r="C15" s="46">
        <f>SUM(I22:I323)</f>
        <v>141501835625.50665</v>
      </c>
      <c r="D15" s="45"/>
      <c r="F15" s="30"/>
      <c r="G15" s="30"/>
      <c r="H15" s="30"/>
      <c r="I15" s="30"/>
    </row>
    <row r="16" spans="1:12" ht="30">
      <c r="B16" s="26" t="s">
        <v>22</v>
      </c>
      <c r="C16" s="15" t="s">
        <v>81</v>
      </c>
      <c r="D16" s="47"/>
      <c r="F16" s="30"/>
      <c r="G16" s="30"/>
      <c r="I16" s="30"/>
      <c r="J16" s="48"/>
    </row>
    <row r="17" spans="2:12" ht="30">
      <c r="B17" s="26" t="s">
        <v>23</v>
      </c>
      <c r="C17" s="15" t="s">
        <v>82</v>
      </c>
      <c r="F17" s="30"/>
      <c r="G17" s="30"/>
      <c r="H17" s="30"/>
      <c r="I17" s="30"/>
      <c r="J17" s="50"/>
    </row>
    <row r="18" spans="2:12" ht="30.75" thickBot="1">
      <c r="B18" s="29" t="s">
        <v>17</v>
      </c>
      <c r="C18" s="96">
        <v>43993</v>
      </c>
      <c r="F18" s="30"/>
      <c r="G18" s="30"/>
      <c r="H18" s="30"/>
      <c r="I18" s="30"/>
    </row>
    <row r="20" spans="2:12" ht="15.75" thickBot="1">
      <c r="B20" s="6" t="s">
        <v>14</v>
      </c>
    </row>
    <row r="21" spans="2:12" ht="75" customHeight="1">
      <c r="B21" s="34" t="s">
        <v>26</v>
      </c>
      <c r="C21" s="35" t="s">
        <v>6</v>
      </c>
      <c r="D21" s="11" t="s">
        <v>16</v>
      </c>
      <c r="E21" s="35" t="s">
        <v>7</v>
      </c>
      <c r="F21" s="35" t="s">
        <v>8</v>
      </c>
      <c r="G21" s="35" t="s">
        <v>9</v>
      </c>
      <c r="H21" s="35" t="s">
        <v>271</v>
      </c>
      <c r="I21" s="35" t="s">
        <v>10</v>
      </c>
      <c r="J21" s="35" t="s">
        <v>11</v>
      </c>
      <c r="K21" s="35" t="s">
        <v>12</v>
      </c>
      <c r="L21" s="36" t="s">
        <v>13</v>
      </c>
    </row>
    <row r="22" spans="2:12" ht="90">
      <c r="B22" s="65">
        <v>80111701</v>
      </c>
      <c r="C22" s="76" t="s">
        <v>280</v>
      </c>
      <c r="D22" s="83" t="s">
        <v>57</v>
      </c>
      <c r="E22" s="67" t="s">
        <v>108</v>
      </c>
      <c r="F22" s="67" t="s">
        <v>66</v>
      </c>
      <c r="G22" s="67" t="s">
        <v>59</v>
      </c>
      <c r="H22" s="55">
        <f>Tabla1[[#This Row],[Valor estimado en la vigencia actual]]/10</f>
        <v>695794726</v>
      </c>
      <c r="I22" s="55">
        <v>6957947260</v>
      </c>
      <c r="J22" s="67" t="s">
        <v>67</v>
      </c>
      <c r="K22" s="67" t="s">
        <v>68</v>
      </c>
      <c r="L22" s="68" t="s">
        <v>253</v>
      </c>
    </row>
    <row r="23" spans="2:12" ht="90">
      <c r="B23" s="65">
        <v>80111701</v>
      </c>
      <c r="C23" s="76" t="s">
        <v>276</v>
      </c>
      <c r="D23" s="77" t="s">
        <v>57</v>
      </c>
      <c r="E23" s="66" t="s">
        <v>58</v>
      </c>
      <c r="F23" s="66" t="s">
        <v>66</v>
      </c>
      <c r="G23" s="66" t="s">
        <v>59</v>
      </c>
      <c r="H23" s="56">
        <f>Tabla1[[#This Row],[Valor estimado en la vigencia actual]]/12</f>
        <v>100491754</v>
      </c>
      <c r="I23" s="56">
        <v>1205901048</v>
      </c>
      <c r="J23" s="67" t="s">
        <v>67</v>
      </c>
      <c r="K23" s="67" t="s">
        <v>68</v>
      </c>
      <c r="L23" s="51" t="s">
        <v>253</v>
      </c>
    </row>
    <row r="24" spans="2:12" ht="94.5" customHeight="1">
      <c r="B24" s="65">
        <v>80121706</v>
      </c>
      <c r="C24" s="76" t="s">
        <v>277</v>
      </c>
      <c r="D24" s="77" t="s">
        <v>57</v>
      </c>
      <c r="E24" s="66" t="s">
        <v>58</v>
      </c>
      <c r="F24" s="66" t="s">
        <v>66</v>
      </c>
      <c r="G24" s="66" t="s">
        <v>59</v>
      </c>
      <c r="H24" s="56">
        <v>13510092</v>
      </c>
      <c r="I24" s="56">
        <v>162121104</v>
      </c>
      <c r="J24" s="67" t="s">
        <v>67</v>
      </c>
      <c r="K24" s="67" t="s">
        <v>68</v>
      </c>
      <c r="L24" s="51" t="s">
        <v>253</v>
      </c>
    </row>
    <row r="25" spans="2:12" ht="90.75" customHeight="1">
      <c r="B25" s="65">
        <v>84111503</v>
      </c>
      <c r="C25" s="76" t="s">
        <v>133</v>
      </c>
      <c r="D25" s="77" t="s">
        <v>57</v>
      </c>
      <c r="E25" s="66" t="s">
        <v>56</v>
      </c>
      <c r="F25" s="66" t="s">
        <v>66</v>
      </c>
      <c r="G25" s="66" t="s">
        <v>59</v>
      </c>
      <c r="H25" s="56">
        <v>5608652</v>
      </c>
      <c r="I25" s="56">
        <v>16825956</v>
      </c>
      <c r="J25" s="67" t="s">
        <v>67</v>
      </c>
      <c r="K25" s="67" t="s">
        <v>68</v>
      </c>
      <c r="L25" s="51" t="s">
        <v>253</v>
      </c>
    </row>
    <row r="26" spans="2:12" ht="90.75" customHeight="1">
      <c r="B26" s="65">
        <v>84111503</v>
      </c>
      <c r="C26" s="76" t="s">
        <v>133</v>
      </c>
      <c r="D26" s="77" t="s">
        <v>89</v>
      </c>
      <c r="E26" s="66" t="s">
        <v>106</v>
      </c>
      <c r="F26" s="66" t="s">
        <v>66</v>
      </c>
      <c r="G26" s="66" t="s">
        <v>59</v>
      </c>
      <c r="H26" s="56">
        <f>Tabla1[[#This Row],[Valor estimado en la vigencia actual]]/8</f>
        <v>6750000</v>
      </c>
      <c r="I26" s="56">
        <v>54000000</v>
      </c>
      <c r="J26" s="67" t="s">
        <v>67</v>
      </c>
      <c r="K26" s="67" t="s">
        <v>68</v>
      </c>
      <c r="L26" s="51" t="s">
        <v>253</v>
      </c>
    </row>
    <row r="27" spans="2:12" ht="96.75" customHeight="1">
      <c r="B27" s="65">
        <v>80111701</v>
      </c>
      <c r="C27" s="76" t="s">
        <v>274</v>
      </c>
      <c r="D27" s="77" t="s">
        <v>57</v>
      </c>
      <c r="E27" s="66" t="s">
        <v>106</v>
      </c>
      <c r="F27" s="66" t="s">
        <v>66</v>
      </c>
      <c r="G27" s="66" t="s">
        <v>59</v>
      </c>
      <c r="H27" s="56">
        <f>Tabla1[[#This Row],[Valor estimado en la vigencia actual]]/8</f>
        <v>246980263.5</v>
      </c>
      <c r="I27" s="56">
        <v>1975842108</v>
      </c>
      <c r="J27" s="67" t="s">
        <v>67</v>
      </c>
      <c r="K27" s="67" t="s">
        <v>68</v>
      </c>
      <c r="L27" s="51" t="s">
        <v>253</v>
      </c>
    </row>
    <row r="28" spans="2:12" ht="90" customHeight="1">
      <c r="B28" s="65">
        <v>80111701</v>
      </c>
      <c r="C28" s="76" t="s">
        <v>272</v>
      </c>
      <c r="D28" s="77" t="s">
        <v>57</v>
      </c>
      <c r="E28" s="66" t="s">
        <v>58</v>
      </c>
      <c r="F28" s="66" t="s">
        <v>66</v>
      </c>
      <c r="G28" s="66" t="s">
        <v>59</v>
      </c>
      <c r="H28" s="56">
        <v>95247493</v>
      </c>
      <c r="I28" s="56">
        <v>1142969916</v>
      </c>
      <c r="J28" s="67" t="s">
        <v>67</v>
      </c>
      <c r="K28" s="67" t="s">
        <v>68</v>
      </c>
      <c r="L28" s="51" t="s">
        <v>253</v>
      </c>
    </row>
    <row r="29" spans="2:12" ht="90">
      <c r="B29" s="65">
        <v>80121701</v>
      </c>
      <c r="C29" s="76" t="s">
        <v>134</v>
      </c>
      <c r="D29" s="77" t="s">
        <v>57</v>
      </c>
      <c r="E29" s="66" t="s">
        <v>108</v>
      </c>
      <c r="F29" s="66" t="s">
        <v>66</v>
      </c>
      <c r="G29" s="66" t="s">
        <v>59</v>
      </c>
      <c r="H29" s="56">
        <f>Tabla1[[#This Row],[Valor estimado en la vigencia actual]]/10</f>
        <v>8328957</v>
      </c>
      <c r="I29" s="56">
        <v>83289570</v>
      </c>
      <c r="J29" s="67" t="s">
        <v>67</v>
      </c>
      <c r="K29" s="67" t="s">
        <v>68</v>
      </c>
      <c r="L29" s="51" t="s">
        <v>253</v>
      </c>
    </row>
    <row r="30" spans="2:12" ht="75">
      <c r="B30" s="65">
        <v>85121600</v>
      </c>
      <c r="C30" s="76" t="s">
        <v>138</v>
      </c>
      <c r="D30" s="77" t="s">
        <v>57</v>
      </c>
      <c r="E30" s="67" t="s">
        <v>73</v>
      </c>
      <c r="F30" s="66" t="s">
        <v>66</v>
      </c>
      <c r="G30" s="66" t="s">
        <v>59</v>
      </c>
      <c r="H30" s="56">
        <v>8868621</v>
      </c>
      <c r="I30" s="97">
        <v>79817589</v>
      </c>
      <c r="J30" s="67" t="s">
        <v>67</v>
      </c>
      <c r="K30" s="67" t="s">
        <v>68</v>
      </c>
      <c r="L30" s="79" t="s">
        <v>431</v>
      </c>
    </row>
    <row r="31" spans="2:12" ht="75">
      <c r="B31" s="65">
        <v>85121600</v>
      </c>
      <c r="C31" s="76" t="s">
        <v>139</v>
      </c>
      <c r="D31" s="77" t="s">
        <v>57</v>
      </c>
      <c r="E31" s="67" t="s">
        <v>73</v>
      </c>
      <c r="F31" s="66" t="s">
        <v>66</v>
      </c>
      <c r="G31" s="66" t="s">
        <v>59</v>
      </c>
      <c r="H31" s="56">
        <v>16692982</v>
      </c>
      <c r="I31" s="97">
        <v>150236838</v>
      </c>
      <c r="J31" s="67" t="s">
        <v>67</v>
      </c>
      <c r="K31" s="67" t="s">
        <v>68</v>
      </c>
      <c r="L31" s="79" t="s">
        <v>431</v>
      </c>
    </row>
    <row r="32" spans="2:12" ht="75">
      <c r="B32" s="65">
        <v>85121610</v>
      </c>
      <c r="C32" s="76" t="s">
        <v>316</v>
      </c>
      <c r="D32" s="77" t="s">
        <v>57</v>
      </c>
      <c r="E32" s="67" t="s">
        <v>73</v>
      </c>
      <c r="F32" s="66" t="s">
        <v>66</v>
      </c>
      <c r="G32" s="66" t="s">
        <v>59</v>
      </c>
      <c r="H32" s="56">
        <v>12812001</v>
      </c>
      <c r="I32" s="97">
        <v>115308009</v>
      </c>
      <c r="J32" s="67" t="s">
        <v>67</v>
      </c>
      <c r="K32" s="67" t="s">
        <v>68</v>
      </c>
      <c r="L32" s="79" t="s">
        <v>431</v>
      </c>
    </row>
    <row r="33" spans="2:12" ht="75">
      <c r="B33" s="65">
        <v>85121600</v>
      </c>
      <c r="C33" s="76" t="s">
        <v>140</v>
      </c>
      <c r="D33" s="77" t="s">
        <v>57</v>
      </c>
      <c r="E33" s="67" t="s">
        <v>73</v>
      </c>
      <c r="F33" s="66" t="s">
        <v>66</v>
      </c>
      <c r="G33" s="66" t="s">
        <v>59</v>
      </c>
      <c r="H33" s="56">
        <v>14432401</v>
      </c>
      <c r="I33" s="97">
        <v>129891609</v>
      </c>
      <c r="J33" s="67" t="s">
        <v>67</v>
      </c>
      <c r="K33" s="67" t="s">
        <v>68</v>
      </c>
      <c r="L33" s="79" t="s">
        <v>431</v>
      </c>
    </row>
    <row r="34" spans="2:12" ht="75">
      <c r="B34" s="65">
        <v>85121600</v>
      </c>
      <c r="C34" s="76" t="s">
        <v>140</v>
      </c>
      <c r="D34" s="77" t="s">
        <v>57</v>
      </c>
      <c r="E34" s="67" t="s">
        <v>73</v>
      </c>
      <c r="F34" s="66" t="s">
        <v>66</v>
      </c>
      <c r="G34" s="66" t="s">
        <v>59</v>
      </c>
      <c r="H34" s="56">
        <v>14432401</v>
      </c>
      <c r="I34" s="97">
        <v>129891609</v>
      </c>
      <c r="J34" s="67" t="s">
        <v>67</v>
      </c>
      <c r="K34" s="67" t="s">
        <v>68</v>
      </c>
      <c r="L34" s="79" t="s">
        <v>431</v>
      </c>
    </row>
    <row r="35" spans="2:12" ht="75">
      <c r="B35" s="65">
        <v>85121600</v>
      </c>
      <c r="C35" s="76" t="s">
        <v>140</v>
      </c>
      <c r="D35" s="77" t="s">
        <v>57</v>
      </c>
      <c r="E35" s="67" t="s">
        <v>73</v>
      </c>
      <c r="F35" s="66" t="s">
        <v>66</v>
      </c>
      <c r="G35" s="66" t="s">
        <v>59</v>
      </c>
      <c r="H35" s="56">
        <v>14432401</v>
      </c>
      <c r="I35" s="97">
        <v>129891609</v>
      </c>
      <c r="J35" s="67" t="s">
        <v>67</v>
      </c>
      <c r="K35" s="67" t="s">
        <v>68</v>
      </c>
      <c r="L35" s="79" t="s">
        <v>431</v>
      </c>
    </row>
    <row r="36" spans="2:12" ht="75">
      <c r="B36" s="65">
        <v>85121611</v>
      </c>
      <c r="C36" s="76" t="s">
        <v>141</v>
      </c>
      <c r="D36" s="77" t="s">
        <v>57</v>
      </c>
      <c r="E36" s="67" t="s">
        <v>73</v>
      </c>
      <c r="F36" s="66" t="s">
        <v>66</v>
      </c>
      <c r="G36" s="66" t="s">
        <v>59</v>
      </c>
      <c r="H36" s="56">
        <v>4789325</v>
      </c>
      <c r="I36" s="97">
        <v>43103925</v>
      </c>
      <c r="J36" s="67" t="s">
        <v>67</v>
      </c>
      <c r="K36" s="67" t="s">
        <v>68</v>
      </c>
      <c r="L36" s="79" t="s">
        <v>431</v>
      </c>
    </row>
    <row r="37" spans="2:12" ht="75">
      <c r="B37" s="65">
        <v>85121604</v>
      </c>
      <c r="C37" s="76" t="s">
        <v>142</v>
      </c>
      <c r="D37" s="77" t="s">
        <v>57</v>
      </c>
      <c r="E37" s="67" t="s">
        <v>73</v>
      </c>
      <c r="F37" s="66" t="s">
        <v>66</v>
      </c>
      <c r="G37" s="66" t="s">
        <v>59</v>
      </c>
      <c r="H37" s="56">
        <v>71765044</v>
      </c>
      <c r="I37" s="97">
        <v>645885396</v>
      </c>
      <c r="J37" s="67" t="s">
        <v>67</v>
      </c>
      <c r="K37" s="67" t="s">
        <v>68</v>
      </c>
      <c r="L37" s="79" t="s">
        <v>431</v>
      </c>
    </row>
    <row r="38" spans="2:12" ht="75">
      <c r="B38" s="65">
        <v>85121609</v>
      </c>
      <c r="C38" s="76" t="s">
        <v>143</v>
      </c>
      <c r="D38" s="77" t="s">
        <v>57</v>
      </c>
      <c r="E38" s="67" t="s">
        <v>73</v>
      </c>
      <c r="F38" s="66" t="s">
        <v>66</v>
      </c>
      <c r="G38" s="66" t="s">
        <v>59</v>
      </c>
      <c r="H38" s="56">
        <v>16872960</v>
      </c>
      <c r="I38" s="97">
        <v>151856640</v>
      </c>
      <c r="J38" s="67" t="s">
        <v>67</v>
      </c>
      <c r="K38" s="67" t="s">
        <v>68</v>
      </c>
      <c r="L38" s="79" t="s">
        <v>431</v>
      </c>
    </row>
    <row r="39" spans="2:12" ht="75">
      <c r="B39" s="65">
        <v>85121600</v>
      </c>
      <c r="C39" s="76" t="s">
        <v>144</v>
      </c>
      <c r="D39" s="77" t="s">
        <v>57</v>
      </c>
      <c r="E39" s="67" t="s">
        <v>73</v>
      </c>
      <c r="F39" s="66" t="s">
        <v>66</v>
      </c>
      <c r="G39" s="66" t="s">
        <v>59</v>
      </c>
      <c r="H39" s="56">
        <v>10291278</v>
      </c>
      <c r="I39" s="97">
        <v>92621502</v>
      </c>
      <c r="J39" s="67" t="s">
        <v>67</v>
      </c>
      <c r="K39" s="67" t="s">
        <v>68</v>
      </c>
      <c r="L39" s="79" t="s">
        <v>431</v>
      </c>
    </row>
    <row r="40" spans="2:12" ht="75">
      <c r="B40" s="65">
        <v>85121600</v>
      </c>
      <c r="C40" s="76" t="s">
        <v>144</v>
      </c>
      <c r="D40" s="77" t="s">
        <v>57</v>
      </c>
      <c r="E40" s="67" t="s">
        <v>73</v>
      </c>
      <c r="F40" s="66" t="s">
        <v>66</v>
      </c>
      <c r="G40" s="66" t="s">
        <v>59</v>
      </c>
      <c r="H40" s="56">
        <v>10291278</v>
      </c>
      <c r="I40" s="97">
        <v>92621502</v>
      </c>
      <c r="J40" s="67" t="s">
        <v>67</v>
      </c>
      <c r="K40" s="67" t="s">
        <v>68</v>
      </c>
      <c r="L40" s="79" t="s">
        <v>431</v>
      </c>
    </row>
    <row r="41" spans="2:12" ht="75">
      <c r="B41" s="65">
        <v>85121613</v>
      </c>
      <c r="C41" s="76" t="s">
        <v>145</v>
      </c>
      <c r="D41" s="77" t="s">
        <v>57</v>
      </c>
      <c r="E41" s="67" t="s">
        <v>73</v>
      </c>
      <c r="F41" s="66" t="s">
        <v>66</v>
      </c>
      <c r="G41" s="66" t="s">
        <v>59</v>
      </c>
      <c r="H41" s="56">
        <v>19789177</v>
      </c>
      <c r="I41" s="97">
        <v>178102593</v>
      </c>
      <c r="J41" s="67" t="s">
        <v>67</v>
      </c>
      <c r="K41" s="67" t="s">
        <v>68</v>
      </c>
      <c r="L41" s="79" t="s">
        <v>431</v>
      </c>
    </row>
    <row r="42" spans="2:12" ht="75">
      <c r="B42" s="65">
        <v>85121609</v>
      </c>
      <c r="C42" s="76" t="s">
        <v>308</v>
      </c>
      <c r="D42" s="77" t="s">
        <v>57</v>
      </c>
      <c r="E42" s="67" t="s">
        <v>73</v>
      </c>
      <c r="F42" s="66" t="s">
        <v>66</v>
      </c>
      <c r="G42" s="66" t="s">
        <v>59</v>
      </c>
      <c r="H42" s="56">
        <v>63889160</v>
      </c>
      <c r="I42" s="97">
        <v>575002440</v>
      </c>
      <c r="J42" s="67" t="s">
        <v>67</v>
      </c>
      <c r="K42" s="67" t="s">
        <v>68</v>
      </c>
      <c r="L42" s="79" t="s">
        <v>431</v>
      </c>
    </row>
    <row r="43" spans="2:12" ht="75">
      <c r="B43" s="65">
        <v>85121603</v>
      </c>
      <c r="C43" s="76" t="s">
        <v>146</v>
      </c>
      <c r="D43" s="77" t="s">
        <v>57</v>
      </c>
      <c r="E43" s="67" t="s">
        <v>73</v>
      </c>
      <c r="F43" s="66" t="s">
        <v>66</v>
      </c>
      <c r="G43" s="66" t="s">
        <v>59</v>
      </c>
      <c r="H43" s="56">
        <v>12987433</v>
      </c>
      <c r="I43" s="97">
        <v>116886897</v>
      </c>
      <c r="J43" s="67" t="s">
        <v>67</v>
      </c>
      <c r="K43" s="67" t="s">
        <v>68</v>
      </c>
      <c r="L43" s="79" t="s">
        <v>431</v>
      </c>
    </row>
    <row r="44" spans="2:12" ht="75">
      <c r="B44" s="65">
        <v>85121610</v>
      </c>
      <c r="C44" s="76" t="s">
        <v>309</v>
      </c>
      <c r="D44" s="77" t="s">
        <v>57</v>
      </c>
      <c r="E44" s="67" t="s">
        <v>73</v>
      </c>
      <c r="F44" s="66" t="s">
        <v>66</v>
      </c>
      <c r="G44" s="66" t="s">
        <v>59</v>
      </c>
      <c r="H44" s="56">
        <v>19388734</v>
      </c>
      <c r="I44" s="97">
        <v>174498606</v>
      </c>
      <c r="J44" s="67" t="s">
        <v>67</v>
      </c>
      <c r="K44" s="67" t="s">
        <v>68</v>
      </c>
      <c r="L44" s="79" t="s">
        <v>431</v>
      </c>
    </row>
    <row r="45" spans="2:12" ht="75">
      <c r="B45" s="65">
        <v>85121600</v>
      </c>
      <c r="C45" s="76" t="s">
        <v>310</v>
      </c>
      <c r="D45" s="77" t="s">
        <v>57</v>
      </c>
      <c r="E45" s="67" t="s">
        <v>73</v>
      </c>
      <c r="F45" s="66" t="s">
        <v>66</v>
      </c>
      <c r="G45" s="66" t="s">
        <v>59</v>
      </c>
      <c r="H45" s="55">
        <v>112682224</v>
      </c>
      <c r="I45" s="97">
        <v>1014140016</v>
      </c>
      <c r="J45" s="67" t="s">
        <v>67</v>
      </c>
      <c r="K45" s="67" t="s">
        <v>68</v>
      </c>
      <c r="L45" s="79" t="s">
        <v>431</v>
      </c>
    </row>
    <row r="46" spans="2:12" ht="75">
      <c r="B46" s="82">
        <v>85121600</v>
      </c>
      <c r="C46" s="43" t="s">
        <v>287</v>
      </c>
      <c r="D46" s="83" t="s">
        <v>57</v>
      </c>
      <c r="E46" s="67" t="s">
        <v>259</v>
      </c>
      <c r="F46" s="67" t="s">
        <v>66</v>
      </c>
      <c r="G46" s="67" t="s">
        <v>59</v>
      </c>
      <c r="H46" s="55">
        <v>21650877</v>
      </c>
      <c r="I46" s="55">
        <v>129905262</v>
      </c>
      <c r="J46" s="67" t="s">
        <v>67</v>
      </c>
      <c r="K46" s="67" t="s">
        <v>68</v>
      </c>
      <c r="L46" s="79" t="s">
        <v>431</v>
      </c>
    </row>
    <row r="47" spans="2:12" ht="75">
      <c r="B47" s="65">
        <v>85121601</v>
      </c>
      <c r="C47" s="76" t="s">
        <v>147</v>
      </c>
      <c r="D47" s="77" t="s">
        <v>57</v>
      </c>
      <c r="E47" s="67" t="s">
        <v>73</v>
      </c>
      <c r="F47" s="66" t="s">
        <v>66</v>
      </c>
      <c r="G47" s="66" t="s">
        <v>59</v>
      </c>
      <c r="H47" s="56">
        <v>14713490</v>
      </c>
      <c r="I47" s="97">
        <v>132421410</v>
      </c>
      <c r="J47" s="67" t="s">
        <v>67</v>
      </c>
      <c r="K47" s="67" t="s">
        <v>68</v>
      </c>
      <c r="L47" s="79" t="s">
        <v>431</v>
      </c>
    </row>
    <row r="48" spans="2:12" ht="75">
      <c r="B48" s="65">
        <v>85121901</v>
      </c>
      <c r="C48" s="76" t="s">
        <v>247</v>
      </c>
      <c r="D48" s="77" t="s">
        <v>57</v>
      </c>
      <c r="E48" s="67" t="s">
        <v>73</v>
      </c>
      <c r="F48" s="66" t="s">
        <v>66</v>
      </c>
      <c r="G48" s="66" t="s">
        <v>59</v>
      </c>
      <c r="H48" s="55">
        <v>9622669</v>
      </c>
      <c r="I48" s="97">
        <v>86604021</v>
      </c>
      <c r="J48" s="67" t="s">
        <v>67</v>
      </c>
      <c r="K48" s="67" t="s">
        <v>68</v>
      </c>
      <c r="L48" s="79" t="s">
        <v>431</v>
      </c>
    </row>
    <row r="49" spans="2:12" ht="75">
      <c r="B49" s="65">
        <v>85121603</v>
      </c>
      <c r="C49" s="76" t="s">
        <v>148</v>
      </c>
      <c r="D49" s="77" t="s">
        <v>57</v>
      </c>
      <c r="E49" s="67" t="s">
        <v>73</v>
      </c>
      <c r="F49" s="66" t="s">
        <v>66</v>
      </c>
      <c r="G49" s="66" t="s">
        <v>59</v>
      </c>
      <c r="H49" s="56">
        <v>12987433</v>
      </c>
      <c r="I49" s="97">
        <v>116886897</v>
      </c>
      <c r="J49" s="67" t="s">
        <v>67</v>
      </c>
      <c r="K49" s="67" t="s">
        <v>68</v>
      </c>
      <c r="L49" s="79" t="s">
        <v>431</v>
      </c>
    </row>
    <row r="50" spans="2:12" ht="75">
      <c r="B50" s="65">
        <v>85121600</v>
      </c>
      <c r="C50" s="76" t="s">
        <v>149</v>
      </c>
      <c r="D50" s="77" t="s">
        <v>57</v>
      </c>
      <c r="E50" s="67" t="s">
        <v>73</v>
      </c>
      <c r="F50" s="66" t="s">
        <v>66</v>
      </c>
      <c r="G50" s="66" t="s">
        <v>59</v>
      </c>
      <c r="H50" s="56">
        <v>14432401</v>
      </c>
      <c r="I50" s="97">
        <v>129891609</v>
      </c>
      <c r="J50" s="67" t="s">
        <v>67</v>
      </c>
      <c r="K50" s="67" t="s">
        <v>68</v>
      </c>
      <c r="L50" s="79" t="s">
        <v>431</v>
      </c>
    </row>
    <row r="51" spans="2:12" ht="75">
      <c r="B51" s="65">
        <v>85121603</v>
      </c>
      <c r="C51" s="76" t="s">
        <v>150</v>
      </c>
      <c r="D51" s="77" t="s">
        <v>57</v>
      </c>
      <c r="E51" s="67" t="s">
        <v>73</v>
      </c>
      <c r="F51" s="66" t="s">
        <v>66</v>
      </c>
      <c r="G51" s="66" t="s">
        <v>59</v>
      </c>
      <c r="H51" s="56">
        <v>12987433</v>
      </c>
      <c r="I51" s="97">
        <v>116886897</v>
      </c>
      <c r="J51" s="67" t="s">
        <v>67</v>
      </c>
      <c r="K51" s="67" t="s">
        <v>68</v>
      </c>
      <c r="L51" s="79" t="s">
        <v>431</v>
      </c>
    </row>
    <row r="52" spans="2:12" ht="75">
      <c r="B52" s="65">
        <v>85121610</v>
      </c>
      <c r="C52" s="76" t="s">
        <v>151</v>
      </c>
      <c r="D52" s="77" t="s">
        <v>57</v>
      </c>
      <c r="E52" s="67" t="s">
        <v>73</v>
      </c>
      <c r="F52" s="66" t="s">
        <v>66</v>
      </c>
      <c r="G52" s="66" t="s">
        <v>59</v>
      </c>
      <c r="H52" s="56">
        <v>12812001</v>
      </c>
      <c r="I52" s="97">
        <v>115308009</v>
      </c>
      <c r="J52" s="67" t="s">
        <v>67</v>
      </c>
      <c r="K52" s="67" t="s">
        <v>68</v>
      </c>
      <c r="L52" s="79" t="s">
        <v>431</v>
      </c>
    </row>
    <row r="53" spans="2:12" ht="75">
      <c r="B53" s="65">
        <v>85121609</v>
      </c>
      <c r="C53" s="76" t="s">
        <v>152</v>
      </c>
      <c r="D53" s="77" t="s">
        <v>57</v>
      </c>
      <c r="E53" s="67" t="s">
        <v>73</v>
      </c>
      <c r="F53" s="66" t="s">
        <v>66</v>
      </c>
      <c r="G53" s="66" t="s">
        <v>59</v>
      </c>
      <c r="H53" s="56">
        <v>16872960</v>
      </c>
      <c r="I53" s="97">
        <v>151856640</v>
      </c>
      <c r="J53" s="67" t="s">
        <v>67</v>
      </c>
      <c r="K53" s="67" t="s">
        <v>68</v>
      </c>
      <c r="L53" s="79" t="s">
        <v>431</v>
      </c>
    </row>
    <row r="54" spans="2:12" ht="75">
      <c r="B54" s="65">
        <v>85121609</v>
      </c>
      <c r="C54" s="76" t="s">
        <v>153</v>
      </c>
      <c r="D54" s="77" t="s">
        <v>57</v>
      </c>
      <c r="E54" s="67" t="s">
        <v>73</v>
      </c>
      <c r="F54" s="66" t="s">
        <v>66</v>
      </c>
      <c r="G54" s="66" t="s">
        <v>59</v>
      </c>
      <c r="H54" s="56">
        <v>16872960</v>
      </c>
      <c r="I54" s="97">
        <v>151856640</v>
      </c>
      <c r="J54" s="67" t="s">
        <v>67</v>
      </c>
      <c r="K54" s="67" t="s">
        <v>68</v>
      </c>
      <c r="L54" s="79" t="s">
        <v>431</v>
      </c>
    </row>
    <row r="55" spans="2:12" ht="75">
      <c r="B55" s="65">
        <v>85121609</v>
      </c>
      <c r="C55" s="76" t="s">
        <v>153</v>
      </c>
      <c r="D55" s="77" t="s">
        <v>57</v>
      </c>
      <c r="E55" s="67" t="s">
        <v>73</v>
      </c>
      <c r="F55" s="66" t="s">
        <v>66</v>
      </c>
      <c r="G55" s="66" t="s">
        <v>59</v>
      </c>
      <c r="H55" s="56">
        <v>16872960</v>
      </c>
      <c r="I55" s="97">
        <v>151856640</v>
      </c>
      <c r="J55" s="67" t="s">
        <v>67</v>
      </c>
      <c r="K55" s="67" t="s">
        <v>68</v>
      </c>
      <c r="L55" s="79" t="s">
        <v>431</v>
      </c>
    </row>
    <row r="56" spans="2:12" ht="75">
      <c r="B56" s="65">
        <v>85121600</v>
      </c>
      <c r="C56" s="76" t="s">
        <v>154</v>
      </c>
      <c r="D56" s="77" t="s">
        <v>57</v>
      </c>
      <c r="E56" s="67" t="s">
        <v>73</v>
      </c>
      <c r="F56" s="66" t="s">
        <v>66</v>
      </c>
      <c r="G56" s="66" t="s">
        <v>59</v>
      </c>
      <c r="H56" s="56">
        <v>12963094</v>
      </c>
      <c r="I56" s="97">
        <v>116667846</v>
      </c>
      <c r="J56" s="67" t="s">
        <v>67</v>
      </c>
      <c r="K56" s="67" t="s">
        <v>68</v>
      </c>
      <c r="L56" s="79" t="s">
        <v>431</v>
      </c>
    </row>
    <row r="57" spans="2:12" ht="75">
      <c r="B57" s="65">
        <v>85121603</v>
      </c>
      <c r="C57" s="76" t="s">
        <v>155</v>
      </c>
      <c r="D57" s="77" t="s">
        <v>57</v>
      </c>
      <c r="E57" s="67" t="s">
        <v>73</v>
      </c>
      <c r="F57" s="66" t="s">
        <v>66</v>
      </c>
      <c r="G57" s="66" t="s">
        <v>59</v>
      </c>
      <c r="H57" s="56">
        <v>66575517</v>
      </c>
      <c r="I57" s="97">
        <v>599179653</v>
      </c>
      <c r="J57" s="67" t="s">
        <v>67</v>
      </c>
      <c r="K57" s="67" t="s">
        <v>68</v>
      </c>
      <c r="L57" s="79" t="s">
        <v>431</v>
      </c>
    </row>
    <row r="58" spans="2:12" ht="75">
      <c r="B58" s="65">
        <v>85121611</v>
      </c>
      <c r="C58" s="76" t="s">
        <v>141</v>
      </c>
      <c r="D58" s="77" t="s">
        <v>57</v>
      </c>
      <c r="E58" s="67" t="s">
        <v>73</v>
      </c>
      <c r="F58" s="66" t="s">
        <v>66</v>
      </c>
      <c r="G58" s="66" t="s">
        <v>59</v>
      </c>
      <c r="H58" s="56">
        <v>4789325</v>
      </c>
      <c r="I58" s="97">
        <v>43103925</v>
      </c>
      <c r="J58" s="67" t="s">
        <v>67</v>
      </c>
      <c r="K58" s="67" t="s">
        <v>68</v>
      </c>
      <c r="L58" s="79" t="s">
        <v>431</v>
      </c>
    </row>
    <row r="59" spans="2:12" ht="75">
      <c r="B59" s="65">
        <v>85121611</v>
      </c>
      <c r="C59" s="76" t="s">
        <v>156</v>
      </c>
      <c r="D59" s="77" t="s">
        <v>57</v>
      </c>
      <c r="E59" s="67" t="s">
        <v>73</v>
      </c>
      <c r="F59" s="66" t="s">
        <v>66</v>
      </c>
      <c r="G59" s="66" t="s">
        <v>59</v>
      </c>
      <c r="H59" s="56">
        <v>4789325</v>
      </c>
      <c r="I59" s="97">
        <v>43103925</v>
      </c>
      <c r="J59" s="67" t="s">
        <v>67</v>
      </c>
      <c r="K59" s="67" t="s">
        <v>68</v>
      </c>
      <c r="L59" s="79" t="s">
        <v>431</v>
      </c>
    </row>
    <row r="60" spans="2:12" ht="75">
      <c r="B60" s="65">
        <v>85121611</v>
      </c>
      <c r="C60" s="76" t="s">
        <v>157</v>
      </c>
      <c r="D60" s="77" t="s">
        <v>57</v>
      </c>
      <c r="E60" s="67" t="s">
        <v>73</v>
      </c>
      <c r="F60" s="66" t="s">
        <v>66</v>
      </c>
      <c r="G60" s="66" t="s">
        <v>59</v>
      </c>
      <c r="H60" s="56">
        <v>4789325</v>
      </c>
      <c r="I60" s="97">
        <v>43103925</v>
      </c>
      <c r="J60" s="67" t="s">
        <v>67</v>
      </c>
      <c r="K60" s="67" t="s">
        <v>68</v>
      </c>
      <c r="L60" s="79" t="s">
        <v>431</v>
      </c>
    </row>
    <row r="61" spans="2:12" ht="75">
      <c r="B61" s="65">
        <v>85121611</v>
      </c>
      <c r="C61" s="76" t="s">
        <v>157</v>
      </c>
      <c r="D61" s="77" t="s">
        <v>57</v>
      </c>
      <c r="E61" s="67" t="s">
        <v>73</v>
      </c>
      <c r="F61" s="66" t="s">
        <v>66</v>
      </c>
      <c r="G61" s="66" t="s">
        <v>59</v>
      </c>
      <c r="H61" s="56">
        <v>4789325</v>
      </c>
      <c r="I61" s="97">
        <v>43103925</v>
      </c>
      <c r="J61" s="67" t="s">
        <v>67</v>
      </c>
      <c r="K61" s="67" t="s">
        <v>68</v>
      </c>
      <c r="L61" s="79" t="s">
        <v>431</v>
      </c>
    </row>
    <row r="62" spans="2:12" ht="75">
      <c r="B62" s="65">
        <v>85121611</v>
      </c>
      <c r="C62" s="76" t="s">
        <v>157</v>
      </c>
      <c r="D62" s="77" t="s">
        <v>57</v>
      </c>
      <c r="E62" s="67" t="s">
        <v>73</v>
      </c>
      <c r="F62" s="66" t="s">
        <v>66</v>
      </c>
      <c r="G62" s="66" t="s">
        <v>59</v>
      </c>
      <c r="H62" s="56">
        <v>4789325</v>
      </c>
      <c r="I62" s="97">
        <v>43103925</v>
      </c>
      <c r="J62" s="67" t="s">
        <v>67</v>
      </c>
      <c r="K62" s="67" t="s">
        <v>68</v>
      </c>
      <c r="L62" s="79" t="s">
        <v>431</v>
      </c>
    </row>
    <row r="63" spans="2:12" ht="75">
      <c r="B63" s="65">
        <v>85121700</v>
      </c>
      <c r="C63" s="76" t="s">
        <v>69</v>
      </c>
      <c r="D63" s="77" t="s">
        <v>57</v>
      </c>
      <c r="E63" s="67" t="s">
        <v>73</v>
      </c>
      <c r="F63" s="66" t="s">
        <v>66</v>
      </c>
      <c r="G63" s="66" t="s">
        <v>59</v>
      </c>
      <c r="H63" s="56">
        <v>18983328</v>
      </c>
      <c r="I63" s="97">
        <v>170849952</v>
      </c>
      <c r="J63" s="67" t="s">
        <v>67</v>
      </c>
      <c r="K63" s="67" t="s">
        <v>68</v>
      </c>
      <c r="L63" s="79" t="s">
        <v>431</v>
      </c>
    </row>
    <row r="64" spans="2:12" ht="75">
      <c r="B64" s="65">
        <v>85121609</v>
      </c>
      <c r="C64" s="76" t="s">
        <v>311</v>
      </c>
      <c r="D64" s="77" t="s">
        <v>57</v>
      </c>
      <c r="E64" s="67" t="s">
        <v>73</v>
      </c>
      <c r="F64" s="66" t="s">
        <v>66</v>
      </c>
      <c r="G64" s="66" t="s">
        <v>59</v>
      </c>
      <c r="H64" s="56">
        <v>188399435</v>
      </c>
      <c r="I64" s="97">
        <v>1695594915</v>
      </c>
      <c r="J64" s="67" t="s">
        <v>67</v>
      </c>
      <c r="K64" s="67" t="s">
        <v>68</v>
      </c>
      <c r="L64" s="79" t="s">
        <v>431</v>
      </c>
    </row>
    <row r="65" spans="1:12" ht="75">
      <c r="B65" s="65">
        <v>85121600</v>
      </c>
      <c r="C65" s="76" t="s">
        <v>158</v>
      </c>
      <c r="D65" s="77" t="s">
        <v>57</v>
      </c>
      <c r="E65" s="67" t="s">
        <v>73</v>
      </c>
      <c r="F65" s="66" t="s">
        <v>66</v>
      </c>
      <c r="G65" s="66" t="s">
        <v>59</v>
      </c>
      <c r="H65" s="56">
        <v>35932414</v>
      </c>
      <c r="I65" s="97">
        <v>323391726</v>
      </c>
      <c r="J65" s="67" t="s">
        <v>67</v>
      </c>
      <c r="K65" s="67" t="s">
        <v>68</v>
      </c>
      <c r="L65" s="79" t="s">
        <v>431</v>
      </c>
    </row>
    <row r="66" spans="1:12" ht="75">
      <c r="B66" s="65">
        <v>85121600</v>
      </c>
      <c r="C66" s="76" t="s">
        <v>159</v>
      </c>
      <c r="D66" s="77" t="s">
        <v>57</v>
      </c>
      <c r="E66" s="67" t="s">
        <v>73</v>
      </c>
      <c r="F66" s="66" t="s">
        <v>66</v>
      </c>
      <c r="G66" s="66" t="s">
        <v>59</v>
      </c>
      <c r="H66" s="56">
        <v>43902664</v>
      </c>
      <c r="I66" s="97">
        <v>395123976</v>
      </c>
      <c r="J66" s="67" t="s">
        <v>67</v>
      </c>
      <c r="K66" s="67" t="s">
        <v>68</v>
      </c>
      <c r="L66" s="79" t="s">
        <v>431</v>
      </c>
    </row>
    <row r="67" spans="1:12" ht="75">
      <c r="B67" s="65">
        <v>85121601</v>
      </c>
      <c r="C67" s="76" t="s">
        <v>160</v>
      </c>
      <c r="D67" s="77" t="s">
        <v>57</v>
      </c>
      <c r="E67" s="67" t="s">
        <v>73</v>
      </c>
      <c r="F67" s="66" t="s">
        <v>66</v>
      </c>
      <c r="G67" s="66" t="s">
        <v>59</v>
      </c>
      <c r="H67" s="56">
        <v>14725147</v>
      </c>
      <c r="I67" s="97">
        <v>132526323</v>
      </c>
      <c r="J67" s="67" t="s">
        <v>67</v>
      </c>
      <c r="K67" s="67" t="s">
        <v>68</v>
      </c>
      <c r="L67" s="79" t="s">
        <v>431</v>
      </c>
    </row>
    <row r="68" spans="1:12" ht="75">
      <c r="B68" s="65">
        <v>85121600</v>
      </c>
      <c r="C68" s="76" t="s">
        <v>70</v>
      </c>
      <c r="D68" s="77" t="s">
        <v>57</v>
      </c>
      <c r="E68" s="67" t="s">
        <v>106</v>
      </c>
      <c r="F68" s="66" t="s">
        <v>66</v>
      </c>
      <c r="G68" s="66" t="s">
        <v>59</v>
      </c>
      <c r="H68" s="56">
        <v>50612092</v>
      </c>
      <c r="I68" s="97">
        <v>454892048</v>
      </c>
      <c r="J68" s="67" t="s">
        <v>67</v>
      </c>
      <c r="K68" s="67" t="s">
        <v>68</v>
      </c>
      <c r="L68" s="79" t="s">
        <v>431</v>
      </c>
    </row>
    <row r="69" spans="1:12" ht="75">
      <c r="B69" s="65">
        <v>85121614</v>
      </c>
      <c r="C69" s="76" t="s">
        <v>161</v>
      </c>
      <c r="D69" s="77" t="s">
        <v>57</v>
      </c>
      <c r="E69" s="67" t="s">
        <v>73</v>
      </c>
      <c r="F69" s="66" t="s">
        <v>66</v>
      </c>
      <c r="G69" s="66" t="s">
        <v>59</v>
      </c>
      <c r="H69" s="56">
        <v>5287460</v>
      </c>
      <c r="I69" s="97">
        <v>47587140</v>
      </c>
      <c r="J69" s="67" t="s">
        <v>67</v>
      </c>
      <c r="K69" s="67" t="s">
        <v>68</v>
      </c>
      <c r="L69" s="79" t="s">
        <v>431</v>
      </c>
    </row>
    <row r="70" spans="1:12" ht="75">
      <c r="B70" s="65">
        <v>85121609</v>
      </c>
      <c r="C70" s="76" t="s">
        <v>162</v>
      </c>
      <c r="D70" s="77" t="s">
        <v>57</v>
      </c>
      <c r="E70" s="67" t="s">
        <v>106</v>
      </c>
      <c r="F70" s="66" t="s">
        <v>66</v>
      </c>
      <c r="G70" s="66" t="s">
        <v>59</v>
      </c>
      <c r="H70" s="55">
        <v>40150290</v>
      </c>
      <c r="I70" s="55">
        <v>321202320</v>
      </c>
      <c r="J70" s="67" t="s">
        <v>67</v>
      </c>
      <c r="K70" s="67" t="s">
        <v>68</v>
      </c>
      <c r="L70" s="79" t="s">
        <v>431</v>
      </c>
    </row>
    <row r="71" spans="1:12" ht="75">
      <c r="B71" s="65">
        <v>85121612</v>
      </c>
      <c r="C71" s="76" t="s">
        <v>163</v>
      </c>
      <c r="D71" s="77" t="s">
        <v>57</v>
      </c>
      <c r="E71" s="67" t="s">
        <v>106</v>
      </c>
      <c r="F71" s="66" t="s">
        <v>66</v>
      </c>
      <c r="G71" s="66" t="s">
        <v>59</v>
      </c>
      <c r="H71" s="55">
        <v>284969376</v>
      </c>
      <c r="I71" s="55">
        <v>2279755008</v>
      </c>
      <c r="J71" s="67" t="s">
        <v>67</v>
      </c>
      <c r="K71" s="67" t="s">
        <v>68</v>
      </c>
      <c r="L71" s="79" t="s">
        <v>431</v>
      </c>
    </row>
    <row r="72" spans="1:12" ht="75">
      <c r="A72" s="17"/>
      <c r="B72" s="65">
        <v>85121600</v>
      </c>
      <c r="C72" s="76" t="s">
        <v>164</v>
      </c>
      <c r="D72" s="77" t="s">
        <v>57</v>
      </c>
      <c r="E72" s="67" t="s">
        <v>73</v>
      </c>
      <c r="F72" s="66" t="s">
        <v>66</v>
      </c>
      <c r="G72" s="66" t="s">
        <v>59</v>
      </c>
      <c r="H72" s="55">
        <v>2776084</v>
      </c>
      <c r="I72" s="97">
        <v>24984756</v>
      </c>
      <c r="J72" s="67" t="s">
        <v>67</v>
      </c>
      <c r="K72" s="67" t="s">
        <v>68</v>
      </c>
      <c r="L72" s="79" t="s">
        <v>431</v>
      </c>
    </row>
    <row r="73" spans="1:12" ht="75">
      <c r="B73" s="65">
        <v>85121600</v>
      </c>
      <c r="C73" s="76" t="s">
        <v>252</v>
      </c>
      <c r="D73" s="77" t="s">
        <v>57</v>
      </c>
      <c r="E73" s="67" t="s">
        <v>73</v>
      </c>
      <c r="F73" s="66" t="s">
        <v>66</v>
      </c>
      <c r="G73" s="66" t="s">
        <v>59</v>
      </c>
      <c r="H73" s="56">
        <v>16224000</v>
      </c>
      <c r="I73" s="97">
        <v>146016000</v>
      </c>
      <c r="J73" s="67" t="s">
        <v>67</v>
      </c>
      <c r="K73" s="67" t="s">
        <v>68</v>
      </c>
      <c r="L73" s="79" t="s">
        <v>431</v>
      </c>
    </row>
    <row r="74" spans="1:12" ht="75">
      <c r="B74" s="65">
        <v>85121610</v>
      </c>
      <c r="C74" s="76" t="s">
        <v>151</v>
      </c>
      <c r="D74" s="77" t="s">
        <v>57</v>
      </c>
      <c r="E74" s="67" t="s">
        <v>73</v>
      </c>
      <c r="F74" s="66" t="s">
        <v>66</v>
      </c>
      <c r="G74" s="66" t="s">
        <v>59</v>
      </c>
      <c r="H74" s="56">
        <v>12812001</v>
      </c>
      <c r="I74" s="97">
        <v>115308009</v>
      </c>
      <c r="J74" s="67" t="s">
        <v>67</v>
      </c>
      <c r="K74" s="67" t="s">
        <v>68</v>
      </c>
      <c r="L74" s="79" t="s">
        <v>431</v>
      </c>
    </row>
    <row r="75" spans="1:12" ht="75">
      <c r="B75" s="65">
        <v>85121600</v>
      </c>
      <c r="C75" s="76" t="s">
        <v>144</v>
      </c>
      <c r="D75" s="77" t="s">
        <v>57</v>
      </c>
      <c r="E75" s="67" t="s">
        <v>73</v>
      </c>
      <c r="F75" s="66" t="s">
        <v>66</v>
      </c>
      <c r="G75" s="66" t="s">
        <v>59</v>
      </c>
      <c r="H75" s="56">
        <v>10291278</v>
      </c>
      <c r="I75" s="97">
        <v>92621502</v>
      </c>
      <c r="J75" s="67" t="s">
        <v>67</v>
      </c>
      <c r="K75" s="67" t="s">
        <v>68</v>
      </c>
      <c r="L75" s="79" t="s">
        <v>431</v>
      </c>
    </row>
    <row r="76" spans="1:12" ht="75">
      <c r="B76" s="65">
        <v>85121600</v>
      </c>
      <c r="C76" s="76" t="s">
        <v>158</v>
      </c>
      <c r="D76" s="77" t="s">
        <v>57</v>
      </c>
      <c r="E76" s="67" t="s">
        <v>73</v>
      </c>
      <c r="F76" s="66" t="s">
        <v>66</v>
      </c>
      <c r="G76" s="66" t="s">
        <v>59</v>
      </c>
      <c r="H76" s="56">
        <v>10696370</v>
      </c>
      <c r="I76" s="97">
        <v>96267330</v>
      </c>
      <c r="J76" s="67" t="s">
        <v>67</v>
      </c>
      <c r="K76" s="67" t="s">
        <v>68</v>
      </c>
      <c r="L76" s="79" t="s">
        <v>431</v>
      </c>
    </row>
    <row r="77" spans="1:12" ht="75">
      <c r="B77" s="65">
        <v>85121600</v>
      </c>
      <c r="C77" s="76" t="s">
        <v>165</v>
      </c>
      <c r="D77" s="77" t="s">
        <v>57</v>
      </c>
      <c r="E77" s="67" t="s">
        <v>73</v>
      </c>
      <c r="F77" s="66" t="s">
        <v>66</v>
      </c>
      <c r="G77" s="66" t="s">
        <v>59</v>
      </c>
      <c r="H77" s="56">
        <v>208980450</v>
      </c>
      <c r="I77" s="97">
        <v>1880824050</v>
      </c>
      <c r="J77" s="67" t="s">
        <v>67</v>
      </c>
      <c r="K77" s="67" t="s">
        <v>68</v>
      </c>
      <c r="L77" s="79" t="s">
        <v>431</v>
      </c>
    </row>
    <row r="78" spans="1:12" ht="75">
      <c r="B78" s="65">
        <v>85121802</v>
      </c>
      <c r="C78" s="76" t="s">
        <v>166</v>
      </c>
      <c r="D78" s="77" t="s">
        <v>57</v>
      </c>
      <c r="E78" s="67" t="s">
        <v>73</v>
      </c>
      <c r="F78" s="66" t="s">
        <v>66</v>
      </c>
      <c r="G78" s="66" t="s">
        <v>59</v>
      </c>
      <c r="H78" s="55">
        <v>96688880</v>
      </c>
      <c r="I78" s="97">
        <v>870199920</v>
      </c>
      <c r="J78" s="67" t="s">
        <v>67</v>
      </c>
      <c r="K78" s="67" t="s">
        <v>68</v>
      </c>
      <c r="L78" s="79" t="s">
        <v>431</v>
      </c>
    </row>
    <row r="79" spans="1:12" ht="75">
      <c r="B79" s="65">
        <v>85122004</v>
      </c>
      <c r="C79" s="76" t="s">
        <v>167</v>
      </c>
      <c r="D79" s="77" t="s">
        <v>57</v>
      </c>
      <c r="E79" s="67" t="s">
        <v>73</v>
      </c>
      <c r="F79" s="66" t="s">
        <v>66</v>
      </c>
      <c r="G79" s="66" t="s">
        <v>59</v>
      </c>
      <c r="H79" s="55">
        <v>35035879</v>
      </c>
      <c r="I79" s="97">
        <v>315322911</v>
      </c>
      <c r="J79" s="67" t="s">
        <v>67</v>
      </c>
      <c r="K79" s="67" t="s">
        <v>68</v>
      </c>
      <c r="L79" s="79" t="s">
        <v>431</v>
      </c>
    </row>
    <row r="80" spans="1:12" ht="90">
      <c r="B80" s="65">
        <v>85101601</v>
      </c>
      <c r="C80" s="76" t="s">
        <v>168</v>
      </c>
      <c r="D80" s="77" t="s">
        <v>57</v>
      </c>
      <c r="E80" s="67" t="s">
        <v>73</v>
      </c>
      <c r="F80" s="66" t="s">
        <v>66</v>
      </c>
      <c r="G80" s="66" t="s">
        <v>59</v>
      </c>
      <c r="H80" s="55">
        <v>731247171</v>
      </c>
      <c r="I80" s="97">
        <v>6581224539</v>
      </c>
      <c r="J80" s="67" t="s">
        <v>67</v>
      </c>
      <c r="K80" s="67" t="s">
        <v>68</v>
      </c>
      <c r="L80" s="79" t="s">
        <v>431</v>
      </c>
    </row>
    <row r="81" spans="1:12" ht="75">
      <c r="B81" s="65">
        <v>85121609</v>
      </c>
      <c r="C81" s="76" t="s">
        <v>169</v>
      </c>
      <c r="D81" s="77" t="s">
        <v>57</v>
      </c>
      <c r="E81" s="67" t="s">
        <v>73</v>
      </c>
      <c r="F81" s="66" t="s">
        <v>66</v>
      </c>
      <c r="G81" s="66" t="s">
        <v>59</v>
      </c>
      <c r="H81" s="55">
        <v>166159655</v>
      </c>
      <c r="I81" s="97">
        <v>1495436895</v>
      </c>
      <c r="J81" s="67" t="s">
        <v>67</v>
      </c>
      <c r="K81" s="67" t="s">
        <v>68</v>
      </c>
      <c r="L81" s="79" t="s">
        <v>431</v>
      </c>
    </row>
    <row r="82" spans="1:12" ht="75">
      <c r="B82" s="65">
        <v>85121600</v>
      </c>
      <c r="C82" s="76" t="s">
        <v>170</v>
      </c>
      <c r="D82" s="77" t="s">
        <v>57</v>
      </c>
      <c r="E82" s="67" t="s">
        <v>73</v>
      </c>
      <c r="F82" s="66" t="s">
        <v>66</v>
      </c>
      <c r="G82" s="66" t="s">
        <v>59</v>
      </c>
      <c r="H82" s="55">
        <v>515176709</v>
      </c>
      <c r="I82" s="97">
        <v>4636590381</v>
      </c>
      <c r="J82" s="67" t="s">
        <v>67</v>
      </c>
      <c r="K82" s="67" t="s">
        <v>68</v>
      </c>
      <c r="L82" s="79" t="s">
        <v>431</v>
      </c>
    </row>
    <row r="83" spans="1:12" ht="105">
      <c r="B83" s="65">
        <v>85101600</v>
      </c>
      <c r="C83" s="76" t="s">
        <v>171</v>
      </c>
      <c r="D83" s="77" t="s">
        <v>57</v>
      </c>
      <c r="E83" s="67" t="s">
        <v>73</v>
      </c>
      <c r="F83" s="66" t="s">
        <v>66</v>
      </c>
      <c r="G83" s="66" t="s">
        <v>59</v>
      </c>
      <c r="H83" s="55">
        <v>285527924</v>
      </c>
      <c r="I83" s="97">
        <v>2569751316</v>
      </c>
      <c r="J83" s="67" t="s">
        <v>67</v>
      </c>
      <c r="K83" s="67" t="s">
        <v>68</v>
      </c>
      <c r="L83" s="79" t="s">
        <v>431</v>
      </c>
    </row>
    <row r="84" spans="1:12" ht="105">
      <c r="B84" s="65">
        <v>85121502</v>
      </c>
      <c r="C84" s="76" t="s">
        <v>172</v>
      </c>
      <c r="D84" s="77" t="s">
        <v>57</v>
      </c>
      <c r="E84" s="67" t="s">
        <v>106</v>
      </c>
      <c r="F84" s="66" t="s">
        <v>66</v>
      </c>
      <c r="G84" s="66" t="s">
        <v>59</v>
      </c>
      <c r="H84" s="55">
        <v>740272702</v>
      </c>
      <c r="I84" s="97">
        <v>5922181616</v>
      </c>
      <c r="J84" s="67" t="s">
        <v>67</v>
      </c>
      <c r="K84" s="67" t="s">
        <v>68</v>
      </c>
      <c r="L84" s="79" t="s">
        <v>431</v>
      </c>
    </row>
    <row r="85" spans="1:12" ht="105">
      <c r="A85" s="17"/>
      <c r="B85" s="65">
        <v>85101601</v>
      </c>
      <c r="C85" s="76" t="s">
        <v>173</v>
      </c>
      <c r="D85" s="83" t="s">
        <v>57</v>
      </c>
      <c r="E85" s="67" t="s">
        <v>73</v>
      </c>
      <c r="F85" s="67" t="s">
        <v>66</v>
      </c>
      <c r="G85" s="67" t="s">
        <v>59</v>
      </c>
      <c r="H85" s="55">
        <v>434170955</v>
      </c>
      <c r="I85" s="97">
        <v>3907538595</v>
      </c>
      <c r="J85" s="67" t="s">
        <v>67</v>
      </c>
      <c r="K85" s="67" t="s">
        <v>68</v>
      </c>
      <c r="L85" s="79" t="s">
        <v>431</v>
      </c>
    </row>
    <row r="86" spans="1:12" ht="91.5" customHeight="1">
      <c r="B86" s="72" t="s">
        <v>174</v>
      </c>
      <c r="C86" s="71" t="s">
        <v>273</v>
      </c>
      <c r="D86" s="83" t="s">
        <v>57</v>
      </c>
      <c r="E86" s="64" t="s">
        <v>58</v>
      </c>
      <c r="F86" s="66" t="s">
        <v>66</v>
      </c>
      <c r="G86" s="66" t="s">
        <v>59</v>
      </c>
      <c r="H86" s="56">
        <v>13953533.793333333</v>
      </c>
      <c r="I86" s="56">
        <v>167442405</v>
      </c>
      <c r="J86" s="67" t="s">
        <v>67</v>
      </c>
      <c r="K86" s="67" t="s">
        <v>68</v>
      </c>
      <c r="L86" s="68" t="s">
        <v>432</v>
      </c>
    </row>
    <row r="87" spans="1:12" ht="75">
      <c r="B87" s="72">
        <v>80131502</v>
      </c>
      <c r="C87" s="71" t="s">
        <v>281</v>
      </c>
      <c r="D87" s="83" t="s">
        <v>57</v>
      </c>
      <c r="E87" s="64" t="s">
        <v>58</v>
      </c>
      <c r="F87" s="66" t="s">
        <v>66</v>
      </c>
      <c r="G87" s="66" t="s">
        <v>59</v>
      </c>
      <c r="H87" s="56">
        <f>Tabla1[[#This Row],[Valor estimado en la vigencia actual]]/12</f>
        <v>1462323</v>
      </c>
      <c r="I87" s="56">
        <v>17547876</v>
      </c>
      <c r="J87" s="67" t="s">
        <v>67</v>
      </c>
      <c r="K87" s="67" t="s">
        <v>68</v>
      </c>
      <c r="L87" s="68" t="s">
        <v>433</v>
      </c>
    </row>
    <row r="88" spans="1:12" ht="75">
      <c r="B88" s="72" t="s">
        <v>174</v>
      </c>
      <c r="C88" s="71" t="s">
        <v>33</v>
      </c>
      <c r="D88" s="83" t="s">
        <v>57</v>
      </c>
      <c r="E88" s="64" t="s">
        <v>58</v>
      </c>
      <c r="F88" s="66" t="s">
        <v>66</v>
      </c>
      <c r="G88" s="66" t="s">
        <v>59</v>
      </c>
      <c r="H88" s="56">
        <v>16537623.266666668</v>
      </c>
      <c r="I88" s="56">
        <v>198451479.20000002</v>
      </c>
      <c r="J88" s="67" t="s">
        <v>67</v>
      </c>
      <c r="K88" s="67" t="s">
        <v>68</v>
      </c>
      <c r="L88" s="68" t="s">
        <v>432</v>
      </c>
    </row>
    <row r="89" spans="1:12" ht="75">
      <c r="B89" s="72">
        <v>78101802</v>
      </c>
      <c r="C89" s="70" t="s">
        <v>83</v>
      </c>
      <c r="D89" s="83" t="s">
        <v>57</v>
      </c>
      <c r="E89" s="60" t="s">
        <v>32</v>
      </c>
      <c r="F89" s="60" t="s">
        <v>77</v>
      </c>
      <c r="G89" s="66" t="s">
        <v>59</v>
      </c>
      <c r="H89" s="54">
        <f>Tabla1[[#This Row],[Valor estimado en la vigencia actual]]/12</f>
        <v>4256847.583333333</v>
      </c>
      <c r="I89" s="54">
        <v>51082171</v>
      </c>
      <c r="J89" s="67" t="s">
        <v>67</v>
      </c>
      <c r="K89" s="67" t="s">
        <v>68</v>
      </c>
      <c r="L89" s="68" t="s">
        <v>432</v>
      </c>
    </row>
    <row r="90" spans="1:12" ht="75">
      <c r="B90" s="72">
        <v>78102201</v>
      </c>
      <c r="C90" s="70" t="s">
        <v>278</v>
      </c>
      <c r="D90" s="83" t="s">
        <v>57</v>
      </c>
      <c r="E90" s="60" t="s">
        <v>32</v>
      </c>
      <c r="F90" s="60" t="s">
        <v>77</v>
      </c>
      <c r="G90" s="66" t="s">
        <v>59</v>
      </c>
      <c r="H90" s="54">
        <f>Tabla1[[#This Row],[Valor estimado en la vigencia actual]]/12</f>
        <v>707088.75</v>
      </c>
      <c r="I90" s="54">
        <v>8485065</v>
      </c>
      <c r="J90" s="67" t="s">
        <v>67</v>
      </c>
      <c r="K90" s="67" t="s">
        <v>68</v>
      </c>
      <c r="L90" s="68" t="s">
        <v>432</v>
      </c>
    </row>
    <row r="91" spans="1:12" ht="75">
      <c r="B91" s="69">
        <v>76120000</v>
      </c>
      <c r="C91" s="73" t="s">
        <v>282</v>
      </c>
      <c r="D91" s="52" t="s">
        <v>57</v>
      </c>
      <c r="E91" s="60" t="s">
        <v>84</v>
      </c>
      <c r="F91" s="60" t="s">
        <v>77</v>
      </c>
      <c r="G91" s="66" t="s">
        <v>59</v>
      </c>
      <c r="H91" s="56">
        <f>Tabla1[[#This Row],[Valor estimado en la vigencia actual]]</f>
        <v>24565260</v>
      </c>
      <c r="I91" s="56">
        <v>24565260</v>
      </c>
      <c r="J91" s="67" t="s">
        <v>67</v>
      </c>
      <c r="K91" s="67" t="s">
        <v>68</v>
      </c>
      <c r="L91" s="68" t="s">
        <v>225</v>
      </c>
    </row>
    <row r="92" spans="1:12" ht="75">
      <c r="B92" s="69">
        <v>76120000</v>
      </c>
      <c r="C92" s="115" t="s">
        <v>34</v>
      </c>
      <c r="D92" s="60" t="s">
        <v>57</v>
      </c>
      <c r="E92" s="60" t="s">
        <v>85</v>
      </c>
      <c r="F92" s="60" t="s">
        <v>75</v>
      </c>
      <c r="G92" s="66" t="s">
        <v>59</v>
      </c>
      <c r="H92" s="56">
        <v>24565287</v>
      </c>
      <c r="I92" s="56">
        <v>270218157</v>
      </c>
      <c r="J92" s="67" t="s">
        <v>67</v>
      </c>
      <c r="K92" s="67" t="s">
        <v>68</v>
      </c>
      <c r="L92" s="68" t="s">
        <v>225</v>
      </c>
    </row>
    <row r="93" spans="1:12" ht="75">
      <c r="B93" s="72">
        <v>92101501</v>
      </c>
      <c r="C93" s="71" t="s">
        <v>275</v>
      </c>
      <c r="D93" s="52" t="s">
        <v>57</v>
      </c>
      <c r="E93" s="60" t="s">
        <v>84</v>
      </c>
      <c r="F93" s="60" t="s">
        <v>77</v>
      </c>
      <c r="G93" s="66" t="s">
        <v>59</v>
      </c>
      <c r="H93" s="56">
        <f>Tabla1[[#This Row],[Valor estimado en la vigencia actual]]</f>
        <v>66824294</v>
      </c>
      <c r="I93" s="56">
        <v>66824294</v>
      </c>
      <c r="J93" s="67" t="s">
        <v>67</v>
      </c>
      <c r="K93" s="67" t="s">
        <v>68</v>
      </c>
      <c r="L93" s="68" t="s">
        <v>225</v>
      </c>
    </row>
    <row r="94" spans="1:12" ht="75">
      <c r="B94" s="72">
        <v>92101501</v>
      </c>
      <c r="C94" s="71" t="s">
        <v>35</v>
      </c>
      <c r="D94" s="60" t="s">
        <v>57</v>
      </c>
      <c r="E94" s="60" t="s">
        <v>85</v>
      </c>
      <c r="F94" s="60" t="s">
        <v>75</v>
      </c>
      <c r="G94" s="66" t="s">
        <v>59</v>
      </c>
      <c r="H94" s="56">
        <v>70833752</v>
      </c>
      <c r="I94" s="56">
        <v>779171272</v>
      </c>
      <c r="J94" s="67" t="s">
        <v>67</v>
      </c>
      <c r="K94" s="67" t="s">
        <v>68</v>
      </c>
      <c r="L94" s="68" t="s">
        <v>225</v>
      </c>
    </row>
    <row r="95" spans="1:12" ht="75">
      <c r="B95" s="72">
        <v>72101511</v>
      </c>
      <c r="C95" s="71" t="s">
        <v>288</v>
      </c>
      <c r="D95" s="90" t="s">
        <v>57</v>
      </c>
      <c r="E95" s="60" t="s">
        <v>84</v>
      </c>
      <c r="F95" s="60" t="s">
        <v>77</v>
      </c>
      <c r="G95" s="66" t="s">
        <v>59</v>
      </c>
      <c r="H95" s="56">
        <v>22951093</v>
      </c>
      <c r="I95" s="56">
        <v>22951093</v>
      </c>
      <c r="J95" s="67" t="s">
        <v>67</v>
      </c>
      <c r="K95" s="67" t="s">
        <v>68</v>
      </c>
      <c r="L95" s="68" t="s">
        <v>225</v>
      </c>
    </row>
    <row r="96" spans="1:12" ht="75">
      <c r="B96" s="72">
        <v>72101511</v>
      </c>
      <c r="C96" s="71" t="s">
        <v>36</v>
      </c>
      <c r="D96" s="64" t="s">
        <v>57</v>
      </c>
      <c r="E96" s="60" t="s">
        <v>85</v>
      </c>
      <c r="F96" s="60" t="s">
        <v>75</v>
      </c>
      <c r="G96" s="66" t="s">
        <v>59</v>
      </c>
      <c r="H96" s="56">
        <v>33320873.824933168</v>
      </c>
      <c r="I96" s="56">
        <v>366529612.07426482</v>
      </c>
      <c r="J96" s="67" t="s">
        <v>67</v>
      </c>
      <c r="K96" s="67" t="s">
        <v>68</v>
      </c>
      <c r="L96" s="68" t="s">
        <v>225</v>
      </c>
    </row>
    <row r="97" spans="2:12" ht="75">
      <c r="B97" s="72" t="s">
        <v>175</v>
      </c>
      <c r="C97" s="71" t="s">
        <v>279</v>
      </c>
      <c r="D97" s="90" t="s">
        <v>57</v>
      </c>
      <c r="E97" s="60" t="s">
        <v>84</v>
      </c>
      <c r="F97" s="60" t="s">
        <v>77</v>
      </c>
      <c r="G97" s="66" t="s">
        <v>59</v>
      </c>
      <c r="H97" s="87">
        <f>Tabla1[[#This Row],[Valor estimado en la vigencia actual]]</f>
        <v>142970479</v>
      </c>
      <c r="I97" s="56">
        <v>142970479</v>
      </c>
      <c r="J97" s="67" t="s">
        <v>67</v>
      </c>
      <c r="K97" s="67" t="s">
        <v>68</v>
      </c>
      <c r="L97" s="68" t="s">
        <v>225</v>
      </c>
    </row>
    <row r="98" spans="2:12" ht="75">
      <c r="B98" s="72" t="s">
        <v>175</v>
      </c>
      <c r="C98" s="71" t="s">
        <v>37</v>
      </c>
      <c r="D98" s="64" t="s">
        <v>57</v>
      </c>
      <c r="E98" s="60" t="s">
        <v>85</v>
      </c>
      <c r="F98" s="52" t="s">
        <v>119</v>
      </c>
      <c r="G98" s="66" t="s">
        <v>59</v>
      </c>
      <c r="H98" s="87">
        <v>142670198</v>
      </c>
      <c r="I98" s="56">
        <v>1569372178</v>
      </c>
      <c r="J98" s="67" t="s">
        <v>67</v>
      </c>
      <c r="K98" s="67" t="s">
        <v>68</v>
      </c>
      <c r="L98" s="68" t="s">
        <v>225</v>
      </c>
    </row>
    <row r="99" spans="2:12" ht="75">
      <c r="B99" s="65" t="s">
        <v>176</v>
      </c>
      <c r="C99" s="71" t="s">
        <v>39</v>
      </c>
      <c r="D99" s="90" t="s">
        <v>57</v>
      </c>
      <c r="E99" s="64" t="s">
        <v>108</v>
      </c>
      <c r="F99" s="60" t="s">
        <v>77</v>
      </c>
      <c r="G99" s="66" t="s">
        <v>59</v>
      </c>
      <c r="H99" s="56">
        <f>Tabla1[[#This Row],[Valor estimado en la vigencia actual]]/10</f>
        <v>2187192.6</v>
      </c>
      <c r="I99" s="56">
        <v>21871926</v>
      </c>
      <c r="J99" s="67" t="s">
        <v>67</v>
      </c>
      <c r="K99" s="67" t="s">
        <v>68</v>
      </c>
      <c r="L99" s="68" t="s">
        <v>225</v>
      </c>
    </row>
    <row r="100" spans="2:12" ht="75">
      <c r="B100" s="69" t="s">
        <v>177</v>
      </c>
      <c r="C100" s="73" t="s">
        <v>246</v>
      </c>
      <c r="D100" s="52" t="s">
        <v>57</v>
      </c>
      <c r="E100" s="64" t="s">
        <v>58</v>
      </c>
      <c r="F100" s="60" t="s">
        <v>77</v>
      </c>
      <c r="G100" s="66" t="s">
        <v>59</v>
      </c>
      <c r="H100" s="56">
        <v>5524368.75</v>
      </c>
      <c r="I100" s="56">
        <v>66292425</v>
      </c>
      <c r="J100" s="67" t="s">
        <v>67</v>
      </c>
      <c r="K100" s="67" t="s">
        <v>68</v>
      </c>
      <c r="L100" s="68" t="s">
        <v>225</v>
      </c>
    </row>
    <row r="101" spans="2:12" ht="90">
      <c r="B101" s="53">
        <v>42203901</v>
      </c>
      <c r="C101" s="71" t="s">
        <v>40</v>
      </c>
      <c r="D101" s="52" t="s">
        <v>57</v>
      </c>
      <c r="E101" s="60" t="s">
        <v>58</v>
      </c>
      <c r="F101" s="60" t="s">
        <v>77</v>
      </c>
      <c r="G101" s="66" t="s">
        <v>59</v>
      </c>
      <c r="H101" s="56">
        <f>Tabla1[[#This Row],[Valor estimado en la vigencia actual]]/12</f>
        <v>1219000</v>
      </c>
      <c r="I101" s="56">
        <v>14628000</v>
      </c>
      <c r="J101" s="67" t="s">
        <v>67</v>
      </c>
      <c r="K101" s="67" t="s">
        <v>68</v>
      </c>
      <c r="L101" s="51" t="s">
        <v>253</v>
      </c>
    </row>
    <row r="102" spans="2:12" ht="75">
      <c r="B102" s="69">
        <v>70141605</v>
      </c>
      <c r="C102" s="73" t="s">
        <v>289</v>
      </c>
      <c r="D102" s="52" t="s">
        <v>57</v>
      </c>
      <c r="E102" s="60" t="s">
        <v>58</v>
      </c>
      <c r="F102" s="60" t="s">
        <v>77</v>
      </c>
      <c r="G102" s="66" t="s">
        <v>59</v>
      </c>
      <c r="H102" s="56">
        <f>Tabla1[[#This Row],[Valor estimado en la vigencia actual]]/12</f>
        <v>2041666.6666666667</v>
      </c>
      <c r="I102" s="56">
        <v>24500000</v>
      </c>
      <c r="J102" s="67" t="s">
        <v>67</v>
      </c>
      <c r="K102" s="67" t="s">
        <v>68</v>
      </c>
      <c r="L102" s="68" t="s">
        <v>225</v>
      </c>
    </row>
    <row r="103" spans="2:12" ht="75">
      <c r="B103" s="53" t="s">
        <v>178</v>
      </c>
      <c r="C103" s="70" t="s">
        <v>260</v>
      </c>
      <c r="D103" s="90" t="s">
        <v>57</v>
      </c>
      <c r="E103" s="64" t="s">
        <v>58</v>
      </c>
      <c r="F103" s="60" t="s">
        <v>77</v>
      </c>
      <c r="G103" s="66" t="s">
        <v>59</v>
      </c>
      <c r="H103" s="56">
        <v>4085000</v>
      </c>
      <c r="I103" s="56">
        <v>49020000</v>
      </c>
      <c r="J103" s="67" t="s">
        <v>67</v>
      </c>
      <c r="K103" s="67" t="s">
        <v>68</v>
      </c>
      <c r="L103" s="68" t="s">
        <v>225</v>
      </c>
    </row>
    <row r="104" spans="2:12" ht="120">
      <c r="B104" s="65" t="s">
        <v>179</v>
      </c>
      <c r="C104" s="71" t="s">
        <v>44</v>
      </c>
      <c r="D104" s="90" t="s">
        <v>57</v>
      </c>
      <c r="E104" s="64" t="s">
        <v>58</v>
      </c>
      <c r="F104" s="60" t="s">
        <v>77</v>
      </c>
      <c r="G104" s="66" t="s">
        <v>59</v>
      </c>
      <c r="H104" s="56">
        <v>20000000</v>
      </c>
      <c r="I104" s="56">
        <v>240000000</v>
      </c>
      <c r="J104" s="67" t="s">
        <v>67</v>
      </c>
      <c r="K104" s="67" t="s">
        <v>68</v>
      </c>
      <c r="L104" s="68" t="s">
        <v>225</v>
      </c>
    </row>
    <row r="105" spans="2:12" ht="75">
      <c r="B105" s="72" t="s">
        <v>193</v>
      </c>
      <c r="C105" s="71" t="s">
        <v>45</v>
      </c>
      <c r="D105" s="90" t="s">
        <v>57</v>
      </c>
      <c r="E105" s="64" t="s">
        <v>58</v>
      </c>
      <c r="F105" s="60" t="s">
        <v>77</v>
      </c>
      <c r="G105" s="66" t="s">
        <v>59</v>
      </c>
      <c r="H105" s="55">
        <v>20416666.666666668</v>
      </c>
      <c r="I105" s="55">
        <v>245000000</v>
      </c>
      <c r="J105" s="67" t="s">
        <v>67</v>
      </c>
      <c r="K105" s="67" t="s">
        <v>68</v>
      </c>
      <c r="L105" s="68" t="s">
        <v>225</v>
      </c>
    </row>
    <row r="106" spans="2:12" ht="75">
      <c r="B106" s="69">
        <v>81151804</v>
      </c>
      <c r="C106" s="73" t="s">
        <v>46</v>
      </c>
      <c r="D106" s="60" t="s">
        <v>86</v>
      </c>
      <c r="E106" s="67" t="s">
        <v>88</v>
      </c>
      <c r="F106" s="60" t="s">
        <v>77</v>
      </c>
      <c r="G106" s="66" t="s">
        <v>59</v>
      </c>
      <c r="H106" s="56">
        <v>389729.83333333331</v>
      </c>
      <c r="I106" s="55">
        <v>4676758</v>
      </c>
      <c r="J106" s="67" t="s">
        <v>67</v>
      </c>
      <c r="K106" s="67" t="s">
        <v>68</v>
      </c>
      <c r="L106" s="68" t="s">
        <v>225</v>
      </c>
    </row>
    <row r="107" spans="2:12" ht="75">
      <c r="B107" s="72">
        <v>39120000</v>
      </c>
      <c r="C107" s="71" t="s">
        <v>47</v>
      </c>
      <c r="D107" s="90" t="s">
        <v>57</v>
      </c>
      <c r="E107" s="64" t="s">
        <v>58</v>
      </c>
      <c r="F107" s="60" t="s">
        <v>77</v>
      </c>
      <c r="G107" s="66" t="s">
        <v>59</v>
      </c>
      <c r="H107" s="56">
        <v>8333333.333333333</v>
      </c>
      <c r="I107" s="56">
        <v>100000000</v>
      </c>
      <c r="J107" s="67" t="s">
        <v>67</v>
      </c>
      <c r="K107" s="67" t="s">
        <v>68</v>
      </c>
      <c r="L107" s="68" t="s">
        <v>225</v>
      </c>
    </row>
    <row r="108" spans="2:12" ht="75">
      <c r="B108" s="72">
        <v>31160000</v>
      </c>
      <c r="C108" s="71" t="s">
        <v>365</v>
      </c>
      <c r="D108" s="90" t="s">
        <v>57</v>
      </c>
      <c r="E108" s="64" t="s">
        <v>58</v>
      </c>
      <c r="F108" s="60" t="s">
        <v>77</v>
      </c>
      <c r="G108" s="66" t="s">
        <v>59</v>
      </c>
      <c r="H108" s="56">
        <v>20000000</v>
      </c>
      <c r="I108" s="56">
        <v>145862703</v>
      </c>
      <c r="J108" s="67" t="s">
        <v>67</v>
      </c>
      <c r="K108" s="67" t="s">
        <v>68</v>
      </c>
      <c r="L108" s="68" t="s">
        <v>225</v>
      </c>
    </row>
    <row r="109" spans="2:12" ht="75">
      <c r="B109" s="65">
        <v>44103105</v>
      </c>
      <c r="C109" s="74" t="s">
        <v>87</v>
      </c>
      <c r="D109" s="75" t="s">
        <v>86</v>
      </c>
      <c r="E109" s="67" t="s">
        <v>88</v>
      </c>
      <c r="F109" s="52" t="s">
        <v>77</v>
      </c>
      <c r="G109" s="67" t="s">
        <v>59</v>
      </c>
      <c r="H109" s="57"/>
      <c r="I109" s="57">
        <v>80000000</v>
      </c>
      <c r="J109" s="67" t="s">
        <v>67</v>
      </c>
      <c r="K109" s="67" t="s">
        <v>68</v>
      </c>
      <c r="L109" s="68" t="s">
        <v>433</v>
      </c>
    </row>
    <row r="110" spans="2:12" ht="75">
      <c r="B110" s="69">
        <v>72121507</v>
      </c>
      <c r="C110" s="73" t="s">
        <v>48</v>
      </c>
      <c r="D110" s="60" t="s">
        <v>90</v>
      </c>
      <c r="E110" s="52" t="s">
        <v>85</v>
      </c>
      <c r="F110" s="60" t="s">
        <v>77</v>
      </c>
      <c r="G110" s="66" t="s">
        <v>59</v>
      </c>
      <c r="H110" s="56"/>
      <c r="I110" s="55">
        <v>23042000</v>
      </c>
      <c r="J110" s="67" t="s">
        <v>67</v>
      </c>
      <c r="K110" s="67" t="s">
        <v>68</v>
      </c>
      <c r="L110" s="68" t="s">
        <v>225</v>
      </c>
    </row>
    <row r="111" spans="2:12" ht="75">
      <c r="B111" s="72">
        <v>72152300</v>
      </c>
      <c r="C111" s="71" t="s">
        <v>49</v>
      </c>
      <c r="D111" s="64" t="s">
        <v>90</v>
      </c>
      <c r="E111" s="60" t="s">
        <v>85</v>
      </c>
      <c r="F111" s="60" t="s">
        <v>77</v>
      </c>
      <c r="G111" s="66" t="s">
        <v>59</v>
      </c>
      <c r="H111" s="56"/>
      <c r="I111" s="56">
        <v>50000000</v>
      </c>
      <c r="J111" s="67" t="s">
        <v>67</v>
      </c>
      <c r="K111" s="67" t="s">
        <v>68</v>
      </c>
      <c r="L111" s="68" t="s">
        <v>225</v>
      </c>
    </row>
    <row r="112" spans="2:12" ht="105">
      <c r="B112" s="65" t="s">
        <v>180</v>
      </c>
      <c r="C112" s="71" t="s">
        <v>192</v>
      </c>
      <c r="D112" s="66" t="s">
        <v>90</v>
      </c>
      <c r="E112" s="67" t="s">
        <v>88</v>
      </c>
      <c r="F112" s="60" t="s">
        <v>77</v>
      </c>
      <c r="G112" s="66" t="s">
        <v>59</v>
      </c>
      <c r="H112" s="56"/>
      <c r="I112" s="56">
        <v>41648461.120000005</v>
      </c>
      <c r="J112" s="67" t="s">
        <v>67</v>
      </c>
      <c r="K112" s="67" t="s">
        <v>68</v>
      </c>
      <c r="L112" s="68" t="s">
        <v>253</v>
      </c>
    </row>
    <row r="113" spans="1:12" ht="105">
      <c r="B113" s="65" t="s">
        <v>180</v>
      </c>
      <c r="C113" s="71" t="s">
        <v>192</v>
      </c>
      <c r="D113" s="66" t="s">
        <v>90</v>
      </c>
      <c r="E113" s="67" t="s">
        <v>88</v>
      </c>
      <c r="F113" s="60" t="s">
        <v>77</v>
      </c>
      <c r="G113" s="66" t="s">
        <v>59</v>
      </c>
      <c r="H113" s="56"/>
      <c r="I113" s="56">
        <v>13726260.08</v>
      </c>
      <c r="J113" s="67" t="s">
        <v>67</v>
      </c>
      <c r="K113" s="67" t="s">
        <v>68</v>
      </c>
      <c r="L113" s="68" t="s">
        <v>253</v>
      </c>
    </row>
    <row r="114" spans="1:12" ht="75">
      <c r="B114" s="72" t="s">
        <v>181</v>
      </c>
      <c r="C114" s="71" t="s">
        <v>50</v>
      </c>
      <c r="D114" s="64" t="s">
        <v>86</v>
      </c>
      <c r="E114" s="60" t="s">
        <v>398</v>
      </c>
      <c r="F114" s="60" t="s">
        <v>77</v>
      </c>
      <c r="G114" s="66" t="s">
        <v>59</v>
      </c>
      <c r="H114" s="56">
        <f>Tabla1[[#This Row],[Valor estimado en la vigencia actual]]/9</f>
        <v>1666666.6666666665</v>
      </c>
      <c r="I114" s="56">
        <v>14999999.999999998</v>
      </c>
      <c r="J114" s="67" t="s">
        <v>67</v>
      </c>
      <c r="K114" s="67" t="s">
        <v>68</v>
      </c>
      <c r="L114" s="68" t="s">
        <v>225</v>
      </c>
    </row>
    <row r="115" spans="1:12" ht="75">
      <c r="B115" s="65">
        <v>11171600</v>
      </c>
      <c r="C115" s="76" t="s">
        <v>91</v>
      </c>
      <c r="D115" s="77" t="s">
        <v>90</v>
      </c>
      <c r="E115" s="60" t="s">
        <v>85</v>
      </c>
      <c r="F115" s="60" t="s">
        <v>77</v>
      </c>
      <c r="G115" s="66" t="s">
        <v>59</v>
      </c>
      <c r="H115" s="56">
        <v>5454545.4545454541</v>
      </c>
      <c r="I115" s="56">
        <v>59999999.999999993</v>
      </c>
      <c r="J115" s="67" t="s">
        <v>67</v>
      </c>
      <c r="K115" s="67" t="s">
        <v>68</v>
      </c>
      <c r="L115" s="68" t="s">
        <v>225</v>
      </c>
    </row>
    <row r="116" spans="1:12" ht="75">
      <c r="B116" s="65" t="s">
        <v>197</v>
      </c>
      <c r="C116" s="71" t="s">
        <v>51</v>
      </c>
      <c r="D116" s="77" t="s">
        <v>90</v>
      </c>
      <c r="E116" s="60" t="s">
        <v>85</v>
      </c>
      <c r="F116" s="60" t="s">
        <v>77</v>
      </c>
      <c r="G116" s="66" t="s">
        <v>59</v>
      </c>
      <c r="H116" s="56">
        <v>1363636.3636363635</v>
      </c>
      <c r="I116" s="56">
        <v>14999999.999999998</v>
      </c>
      <c r="J116" s="67" t="s">
        <v>67</v>
      </c>
      <c r="K116" s="67" t="s">
        <v>68</v>
      </c>
      <c r="L116" s="68" t="s">
        <v>225</v>
      </c>
    </row>
    <row r="117" spans="1:12" ht="75">
      <c r="B117" s="65" t="s">
        <v>182</v>
      </c>
      <c r="C117" s="71" t="s">
        <v>52</v>
      </c>
      <c r="D117" s="77" t="s">
        <v>90</v>
      </c>
      <c r="E117" s="60" t="s">
        <v>85</v>
      </c>
      <c r="F117" s="60" t="s">
        <v>77</v>
      </c>
      <c r="G117" s="66" t="s">
        <v>59</v>
      </c>
      <c r="H117" s="56">
        <f>Tabla1[[#This Row],[Valor estimado en la vigencia actual]]/11</f>
        <v>6990579.5454545459</v>
      </c>
      <c r="I117" s="56">
        <v>76896375</v>
      </c>
      <c r="J117" s="67" t="s">
        <v>67</v>
      </c>
      <c r="K117" s="67" t="s">
        <v>68</v>
      </c>
      <c r="L117" s="68" t="s">
        <v>225</v>
      </c>
    </row>
    <row r="118" spans="1:12" ht="75">
      <c r="B118" s="65" t="s">
        <v>183</v>
      </c>
      <c r="C118" s="71" t="s">
        <v>53</v>
      </c>
      <c r="D118" s="77" t="s">
        <v>90</v>
      </c>
      <c r="E118" s="60" t="s">
        <v>84</v>
      </c>
      <c r="F118" s="60" t="s">
        <v>77</v>
      </c>
      <c r="G118" s="66" t="s">
        <v>59</v>
      </c>
      <c r="H118" s="56"/>
      <c r="I118" s="56">
        <v>86930138.88000001</v>
      </c>
      <c r="J118" s="67" t="s">
        <v>67</v>
      </c>
      <c r="K118" s="67" t="s">
        <v>68</v>
      </c>
      <c r="L118" s="68" t="s">
        <v>225</v>
      </c>
    </row>
    <row r="119" spans="1:12" ht="75">
      <c r="B119" s="65">
        <v>43232300</v>
      </c>
      <c r="C119" s="70" t="s">
        <v>54</v>
      </c>
      <c r="D119" s="64" t="s">
        <v>92</v>
      </c>
      <c r="E119" s="60" t="s">
        <v>84</v>
      </c>
      <c r="F119" s="60" t="s">
        <v>77</v>
      </c>
      <c r="G119" s="66" t="s">
        <v>59</v>
      </c>
      <c r="H119" s="56">
        <v>5045040</v>
      </c>
      <c r="I119" s="56">
        <v>5045040</v>
      </c>
      <c r="J119" s="67" t="s">
        <v>67</v>
      </c>
      <c r="K119" s="67" t="s">
        <v>68</v>
      </c>
      <c r="L119" s="68" t="s">
        <v>433</v>
      </c>
    </row>
    <row r="120" spans="1:12" ht="75">
      <c r="B120" s="53">
        <v>411115821</v>
      </c>
      <c r="C120" s="70" t="s">
        <v>60</v>
      </c>
      <c r="D120" s="78" t="s">
        <v>90</v>
      </c>
      <c r="E120" s="78" t="s">
        <v>85</v>
      </c>
      <c r="F120" s="60" t="s">
        <v>77</v>
      </c>
      <c r="G120" s="66" t="s">
        <v>59</v>
      </c>
      <c r="H120" s="56">
        <v>831454.75</v>
      </c>
      <c r="I120" s="56">
        <v>7483092.75</v>
      </c>
      <c r="J120" s="67" t="s">
        <v>67</v>
      </c>
      <c r="K120" s="67" t="s">
        <v>68</v>
      </c>
      <c r="L120" s="68" t="s">
        <v>225</v>
      </c>
    </row>
    <row r="121" spans="1:12" ht="75">
      <c r="B121" s="53">
        <v>84131503</v>
      </c>
      <c r="C121" s="71" t="s">
        <v>42</v>
      </c>
      <c r="D121" s="77" t="s">
        <v>57</v>
      </c>
      <c r="E121" s="60" t="s">
        <v>84</v>
      </c>
      <c r="F121" s="60" t="s">
        <v>77</v>
      </c>
      <c r="G121" s="66" t="s">
        <v>59</v>
      </c>
      <c r="H121" s="56"/>
      <c r="I121" s="56">
        <v>1937728</v>
      </c>
      <c r="J121" s="67" t="s">
        <v>67</v>
      </c>
      <c r="K121" s="67" t="s">
        <v>68</v>
      </c>
      <c r="L121" s="68" t="s">
        <v>225</v>
      </c>
    </row>
    <row r="122" spans="1:12" ht="75">
      <c r="A122" s="37"/>
      <c r="B122" s="65">
        <v>85101600</v>
      </c>
      <c r="C122" s="76" t="s">
        <v>71</v>
      </c>
      <c r="D122" s="77" t="s">
        <v>57</v>
      </c>
      <c r="E122" s="67" t="s">
        <v>106</v>
      </c>
      <c r="F122" s="66" t="s">
        <v>66</v>
      </c>
      <c r="G122" s="66" t="s">
        <v>59</v>
      </c>
      <c r="H122" s="55">
        <v>43902696</v>
      </c>
      <c r="I122" s="97">
        <v>351221568</v>
      </c>
      <c r="J122" s="67" t="s">
        <v>67</v>
      </c>
      <c r="K122" s="67" t="s">
        <v>68</v>
      </c>
      <c r="L122" s="79" t="s">
        <v>431</v>
      </c>
    </row>
    <row r="123" spans="1:12" ht="75">
      <c r="A123" s="37"/>
      <c r="B123" s="65">
        <v>80111701</v>
      </c>
      <c r="C123" s="76" t="s">
        <v>312</v>
      </c>
      <c r="D123" s="77" t="s">
        <v>57</v>
      </c>
      <c r="E123" s="67" t="s">
        <v>106</v>
      </c>
      <c r="F123" s="66" t="s">
        <v>66</v>
      </c>
      <c r="G123" s="66" t="s">
        <v>59</v>
      </c>
      <c r="H123" s="55">
        <v>73014444</v>
      </c>
      <c r="I123" s="55">
        <v>584115552</v>
      </c>
      <c r="J123" s="67" t="s">
        <v>67</v>
      </c>
      <c r="K123" s="67" t="s">
        <v>68</v>
      </c>
      <c r="L123" s="79" t="s">
        <v>431</v>
      </c>
    </row>
    <row r="124" spans="1:12" ht="75">
      <c r="B124" s="65">
        <v>42142303</v>
      </c>
      <c r="C124" s="76" t="s">
        <v>93</v>
      </c>
      <c r="D124" s="83" t="s">
        <v>57</v>
      </c>
      <c r="E124" s="67" t="s">
        <v>88</v>
      </c>
      <c r="F124" s="60" t="s">
        <v>77</v>
      </c>
      <c r="G124" s="66" t="s">
        <v>59</v>
      </c>
      <c r="H124" s="56"/>
      <c r="I124" s="56">
        <v>159917259.84</v>
      </c>
      <c r="J124" s="67" t="s">
        <v>67</v>
      </c>
      <c r="K124" s="67" t="s">
        <v>68</v>
      </c>
      <c r="L124" s="68" t="s">
        <v>432</v>
      </c>
    </row>
    <row r="125" spans="1:12" ht="75">
      <c r="B125" s="53">
        <v>47131811</v>
      </c>
      <c r="C125" s="71" t="s">
        <v>43</v>
      </c>
      <c r="D125" s="77" t="s">
        <v>57</v>
      </c>
      <c r="E125" s="66" t="s">
        <v>58</v>
      </c>
      <c r="F125" s="60" t="s">
        <v>75</v>
      </c>
      <c r="G125" s="66" t="s">
        <v>59</v>
      </c>
      <c r="H125" s="56">
        <v>2172000</v>
      </c>
      <c r="I125" s="56">
        <v>26064000</v>
      </c>
      <c r="J125" s="67" t="s">
        <v>67</v>
      </c>
      <c r="K125" s="67" t="s">
        <v>68</v>
      </c>
      <c r="L125" s="68" t="s">
        <v>225</v>
      </c>
    </row>
    <row r="126" spans="1:12" ht="75" customHeight="1">
      <c r="A126" s="32"/>
      <c r="B126" s="65">
        <v>52150000</v>
      </c>
      <c r="C126" s="71" t="s">
        <v>96</v>
      </c>
      <c r="D126" s="90" t="s">
        <v>57</v>
      </c>
      <c r="E126" s="60" t="s">
        <v>84</v>
      </c>
      <c r="F126" s="60" t="s">
        <v>77</v>
      </c>
      <c r="G126" s="66" t="s">
        <v>59</v>
      </c>
      <c r="H126" s="56">
        <v>28451071.532155994</v>
      </c>
      <c r="I126" s="56">
        <v>28451071.532155994</v>
      </c>
      <c r="J126" s="67" t="s">
        <v>67</v>
      </c>
      <c r="K126" s="67" t="s">
        <v>68</v>
      </c>
      <c r="L126" s="68" t="s">
        <v>225</v>
      </c>
    </row>
    <row r="127" spans="1:12" ht="75" customHeight="1">
      <c r="A127" s="32"/>
      <c r="B127" s="65">
        <v>52150000</v>
      </c>
      <c r="C127" s="71" t="s">
        <v>96</v>
      </c>
      <c r="D127" s="64" t="s">
        <v>89</v>
      </c>
      <c r="E127" s="60" t="s">
        <v>73</v>
      </c>
      <c r="F127" s="60" t="s">
        <v>75</v>
      </c>
      <c r="G127" s="66" t="s">
        <v>59</v>
      </c>
      <c r="H127" s="56">
        <f>Tabla1[[#This Row],[Valor estimado en la vigencia actual]]/9</f>
        <v>22222222.222222224</v>
      </c>
      <c r="I127" s="56">
        <v>200000000</v>
      </c>
      <c r="J127" s="67" t="s">
        <v>67</v>
      </c>
      <c r="K127" s="67" t="s">
        <v>68</v>
      </c>
      <c r="L127" s="68" t="s">
        <v>225</v>
      </c>
    </row>
    <row r="128" spans="1:12" ht="75" customHeight="1">
      <c r="A128" s="32"/>
      <c r="B128" s="65" t="s">
        <v>184</v>
      </c>
      <c r="C128" s="76" t="s">
        <v>248</v>
      </c>
      <c r="D128" s="83" t="s">
        <v>57</v>
      </c>
      <c r="E128" s="66" t="s">
        <v>58</v>
      </c>
      <c r="F128" s="60" t="s">
        <v>77</v>
      </c>
      <c r="G128" s="66" t="s">
        <v>59</v>
      </c>
      <c r="H128" s="56">
        <v>6615668.5466666669</v>
      </c>
      <c r="I128" s="56">
        <v>79388022.560000002</v>
      </c>
      <c r="J128" s="67" t="s">
        <v>67</v>
      </c>
      <c r="K128" s="67" t="s">
        <v>68</v>
      </c>
      <c r="L128" s="68" t="s">
        <v>225</v>
      </c>
    </row>
    <row r="129" spans="1:12" ht="75" customHeight="1">
      <c r="A129" s="32"/>
      <c r="B129" s="65" t="s">
        <v>184</v>
      </c>
      <c r="C129" s="43" t="s">
        <v>249</v>
      </c>
      <c r="D129" s="83" t="s">
        <v>57</v>
      </c>
      <c r="E129" s="66" t="s">
        <v>58</v>
      </c>
      <c r="F129" s="60" t="s">
        <v>77</v>
      </c>
      <c r="G129" s="66" t="s">
        <v>59</v>
      </c>
      <c r="H129" s="41">
        <v>12672601.358266667</v>
      </c>
      <c r="I129" s="41">
        <v>152071216.2992</v>
      </c>
      <c r="J129" s="67" t="s">
        <v>67</v>
      </c>
      <c r="K129" s="67" t="s">
        <v>68</v>
      </c>
      <c r="L129" s="79" t="s">
        <v>431</v>
      </c>
    </row>
    <row r="130" spans="1:12" ht="75" customHeight="1">
      <c r="A130" s="32"/>
      <c r="B130" s="65">
        <v>44120000</v>
      </c>
      <c r="C130" s="71" t="s">
        <v>38</v>
      </c>
      <c r="D130" s="83" t="s">
        <v>86</v>
      </c>
      <c r="E130" s="66" t="s">
        <v>73</v>
      </c>
      <c r="F130" s="60" t="s">
        <v>77</v>
      </c>
      <c r="G130" s="66" t="s">
        <v>59</v>
      </c>
      <c r="H130" s="56">
        <f>Tabla1[[#This Row],[Valor estimado en la vigencia actual]]/9</f>
        <v>14000000</v>
      </c>
      <c r="I130" s="56">
        <v>126000000</v>
      </c>
      <c r="J130" s="67" t="s">
        <v>67</v>
      </c>
      <c r="K130" s="67" t="s">
        <v>68</v>
      </c>
      <c r="L130" s="68" t="s">
        <v>225</v>
      </c>
    </row>
    <row r="131" spans="1:12" ht="225">
      <c r="A131" s="32"/>
      <c r="B131" s="65" t="s">
        <v>229</v>
      </c>
      <c r="C131" s="76" t="s">
        <v>292</v>
      </c>
      <c r="D131" s="83" t="s">
        <v>57</v>
      </c>
      <c r="E131" s="60" t="s">
        <v>84</v>
      </c>
      <c r="F131" s="60" t="s">
        <v>77</v>
      </c>
      <c r="G131" s="66" t="s">
        <v>62</v>
      </c>
      <c r="H131" s="58">
        <v>64937776</v>
      </c>
      <c r="I131" s="58">
        <v>64937776</v>
      </c>
      <c r="J131" s="67" t="s">
        <v>67</v>
      </c>
      <c r="K131" s="67" t="s">
        <v>68</v>
      </c>
      <c r="L131" s="68" t="s">
        <v>226</v>
      </c>
    </row>
    <row r="132" spans="1:12" ht="225">
      <c r="A132" s="32"/>
      <c r="B132" s="65" t="s">
        <v>230</v>
      </c>
      <c r="C132" s="76" t="s">
        <v>97</v>
      </c>
      <c r="D132" s="83" t="s">
        <v>57</v>
      </c>
      <c r="E132" s="60" t="s">
        <v>84</v>
      </c>
      <c r="F132" s="60" t="s">
        <v>77</v>
      </c>
      <c r="G132" s="66" t="s">
        <v>62</v>
      </c>
      <c r="H132" s="58">
        <v>15810300</v>
      </c>
      <c r="I132" s="58">
        <v>15810300</v>
      </c>
      <c r="J132" s="67" t="s">
        <v>67</v>
      </c>
      <c r="K132" s="67" t="s">
        <v>68</v>
      </c>
      <c r="L132" s="68" t="s">
        <v>226</v>
      </c>
    </row>
    <row r="133" spans="1:12" ht="225">
      <c r="A133" s="32"/>
      <c r="B133" s="65" t="s">
        <v>231</v>
      </c>
      <c r="C133" s="76" t="s">
        <v>98</v>
      </c>
      <c r="D133" s="83" t="s">
        <v>57</v>
      </c>
      <c r="E133" s="60" t="s">
        <v>84</v>
      </c>
      <c r="F133" s="60" t="s">
        <v>77</v>
      </c>
      <c r="G133" s="66" t="s">
        <v>62</v>
      </c>
      <c r="H133" s="58">
        <v>32996400</v>
      </c>
      <c r="I133" s="58">
        <v>32996400</v>
      </c>
      <c r="J133" s="67" t="s">
        <v>67</v>
      </c>
      <c r="K133" s="67" t="s">
        <v>68</v>
      </c>
      <c r="L133" s="68" t="s">
        <v>226</v>
      </c>
    </row>
    <row r="134" spans="1:12" ht="225">
      <c r="A134" s="32"/>
      <c r="B134" s="65" t="s">
        <v>232</v>
      </c>
      <c r="C134" s="76" t="s">
        <v>99</v>
      </c>
      <c r="D134" s="83" t="s">
        <v>57</v>
      </c>
      <c r="E134" s="60" t="s">
        <v>84</v>
      </c>
      <c r="F134" s="60" t="s">
        <v>77</v>
      </c>
      <c r="G134" s="66" t="s">
        <v>62</v>
      </c>
      <c r="H134" s="58">
        <v>53237771.678739496</v>
      </c>
      <c r="I134" s="58">
        <v>53237771.678739496</v>
      </c>
      <c r="J134" s="67" t="s">
        <v>67</v>
      </c>
      <c r="K134" s="67" t="s">
        <v>68</v>
      </c>
      <c r="L134" s="68" t="s">
        <v>226</v>
      </c>
    </row>
    <row r="135" spans="1:12" ht="225">
      <c r="A135" s="32"/>
      <c r="B135" s="65" t="s">
        <v>233</v>
      </c>
      <c r="C135" s="74" t="s">
        <v>61</v>
      </c>
      <c r="D135" s="77" t="s">
        <v>57</v>
      </c>
      <c r="E135" s="60" t="s">
        <v>85</v>
      </c>
      <c r="F135" s="67" t="s">
        <v>119</v>
      </c>
      <c r="G135" s="66" t="s">
        <v>62</v>
      </c>
      <c r="H135" s="58">
        <v>178862197.92873952</v>
      </c>
      <c r="I135" s="58">
        <v>1967484177.2161348</v>
      </c>
      <c r="J135" s="67" t="s">
        <v>67</v>
      </c>
      <c r="K135" s="67" t="s">
        <v>68</v>
      </c>
      <c r="L135" s="68" t="s">
        <v>226</v>
      </c>
    </row>
    <row r="136" spans="1:12" ht="75" customHeight="1">
      <c r="A136" s="32"/>
      <c r="B136" s="65" t="s">
        <v>72</v>
      </c>
      <c r="C136" s="76" t="s">
        <v>234</v>
      </c>
      <c r="D136" s="67" t="s">
        <v>57</v>
      </c>
      <c r="E136" s="66" t="s">
        <v>56</v>
      </c>
      <c r="F136" s="60" t="s">
        <v>77</v>
      </c>
      <c r="G136" s="66" t="s">
        <v>59</v>
      </c>
      <c r="H136" s="56"/>
      <c r="I136" s="56">
        <v>80000000</v>
      </c>
      <c r="J136" s="67" t="s">
        <v>67</v>
      </c>
      <c r="K136" s="67" t="s">
        <v>68</v>
      </c>
      <c r="L136" s="68" t="s">
        <v>432</v>
      </c>
    </row>
    <row r="137" spans="1:12" ht="75" customHeight="1">
      <c r="A137" s="32"/>
      <c r="B137" s="65" t="s">
        <v>72</v>
      </c>
      <c r="C137" s="76" t="s">
        <v>235</v>
      </c>
      <c r="D137" s="67" t="s">
        <v>57</v>
      </c>
      <c r="E137" s="66" t="s">
        <v>56</v>
      </c>
      <c r="F137" s="60" t="s">
        <v>77</v>
      </c>
      <c r="G137" s="66" t="s">
        <v>59</v>
      </c>
      <c r="H137" s="56"/>
      <c r="I137" s="56">
        <v>35000000</v>
      </c>
      <c r="J137" s="67" t="s">
        <v>67</v>
      </c>
      <c r="K137" s="67" t="s">
        <v>68</v>
      </c>
      <c r="L137" s="68" t="s">
        <v>432</v>
      </c>
    </row>
    <row r="138" spans="1:12" ht="75" customHeight="1">
      <c r="A138" s="32"/>
      <c r="B138" s="65" t="s">
        <v>72</v>
      </c>
      <c r="C138" s="76" t="s">
        <v>236</v>
      </c>
      <c r="D138" s="67" t="s">
        <v>57</v>
      </c>
      <c r="E138" s="66" t="s">
        <v>56</v>
      </c>
      <c r="F138" s="60" t="s">
        <v>77</v>
      </c>
      <c r="G138" s="66" t="s">
        <v>59</v>
      </c>
      <c r="H138" s="56"/>
      <c r="I138" s="56">
        <v>65000000</v>
      </c>
      <c r="J138" s="67" t="s">
        <v>67</v>
      </c>
      <c r="K138" s="67" t="s">
        <v>68</v>
      </c>
      <c r="L138" s="68" t="s">
        <v>432</v>
      </c>
    </row>
    <row r="139" spans="1:12" ht="75" customHeight="1">
      <c r="A139" s="32"/>
      <c r="B139" s="65" t="s">
        <v>72</v>
      </c>
      <c r="C139" s="74" t="s">
        <v>237</v>
      </c>
      <c r="D139" s="77" t="s">
        <v>92</v>
      </c>
      <c r="E139" s="66" t="s">
        <v>56</v>
      </c>
      <c r="F139" s="60" t="s">
        <v>77</v>
      </c>
      <c r="G139" s="66" t="s">
        <v>59</v>
      </c>
      <c r="H139" s="56"/>
      <c r="I139" s="56">
        <v>120000000</v>
      </c>
      <c r="J139" s="67" t="s">
        <v>67</v>
      </c>
      <c r="K139" s="67" t="s">
        <v>68</v>
      </c>
      <c r="L139" s="68" t="s">
        <v>432</v>
      </c>
    </row>
    <row r="140" spans="1:12" ht="75" customHeight="1">
      <c r="A140" s="32"/>
      <c r="B140" s="65" t="s">
        <v>72</v>
      </c>
      <c r="C140" s="74" t="s">
        <v>238</v>
      </c>
      <c r="D140" s="77" t="s">
        <v>92</v>
      </c>
      <c r="E140" s="66" t="s">
        <v>56</v>
      </c>
      <c r="F140" s="60" t="s">
        <v>77</v>
      </c>
      <c r="G140" s="66" t="s">
        <v>59</v>
      </c>
      <c r="H140" s="56"/>
      <c r="I140" s="56">
        <v>60000000</v>
      </c>
      <c r="J140" s="67" t="s">
        <v>67</v>
      </c>
      <c r="K140" s="67" t="s">
        <v>68</v>
      </c>
      <c r="L140" s="68" t="s">
        <v>432</v>
      </c>
    </row>
    <row r="141" spans="1:12" ht="75" customHeight="1">
      <c r="A141" s="32"/>
      <c r="B141" s="65" t="s">
        <v>72</v>
      </c>
      <c r="C141" s="74" t="s">
        <v>239</v>
      </c>
      <c r="D141" s="77" t="s">
        <v>92</v>
      </c>
      <c r="E141" s="66" t="s">
        <v>56</v>
      </c>
      <c r="F141" s="60" t="s">
        <v>77</v>
      </c>
      <c r="G141" s="66" t="s">
        <v>59</v>
      </c>
      <c r="H141" s="56"/>
      <c r="I141" s="56">
        <v>70000000</v>
      </c>
      <c r="J141" s="67" t="s">
        <v>67</v>
      </c>
      <c r="K141" s="67" t="s">
        <v>68</v>
      </c>
      <c r="L141" s="68" t="s">
        <v>432</v>
      </c>
    </row>
    <row r="142" spans="1:12" ht="75" customHeight="1">
      <c r="A142" s="32"/>
      <c r="B142" s="65">
        <v>77102001</v>
      </c>
      <c r="C142" s="76" t="s">
        <v>240</v>
      </c>
      <c r="D142" s="77" t="s">
        <v>90</v>
      </c>
      <c r="E142" s="60" t="s">
        <v>84</v>
      </c>
      <c r="F142" s="60" t="s">
        <v>77</v>
      </c>
      <c r="G142" s="66" t="s">
        <v>59</v>
      </c>
      <c r="H142" s="56"/>
      <c r="I142" s="56">
        <v>114000000</v>
      </c>
      <c r="J142" s="67" t="s">
        <v>67</v>
      </c>
      <c r="K142" s="67" t="s">
        <v>68</v>
      </c>
      <c r="L142" s="68" t="s">
        <v>432</v>
      </c>
    </row>
    <row r="143" spans="1:12" ht="75" customHeight="1">
      <c r="A143" s="32"/>
      <c r="B143" s="65">
        <v>85161503</v>
      </c>
      <c r="C143" s="74" t="s">
        <v>100</v>
      </c>
      <c r="D143" s="77" t="s">
        <v>90</v>
      </c>
      <c r="E143" s="60" t="s">
        <v>84</v>
      </c>
      <c r="F143" s="67" t="s">
        <v>228</v>
      </c>
      <c r="G143" s="66" t="s">
        <v>59</v>
      </c>
      <c r="H143" s="56"/>
      <c r="I143" s="56">
        <v>698023884</v>
      </c>
      <c r="J143" s="67" t="s">
        <v>67</v>
      </c>
      <c r="K143" s="67" t="s">
        <v>68</v>
      </c>
      <c r="L143" s="68" t="s">
        <v>251</v>
      </c>
    </row>
    <row r="144" spans="1:12" ht="75" customHeight="1">
      <c r="A144" s="32"/>
      <c r="B144" s="65">
        <v>85161503</v>
      </c>
      <c r="C144" s="76" t="s">
        <v>101</v>
      </c>
      <c r="D144" s="83" t="s">
        <v>57</v>
      </c>
      <c r="E144" s="66" t="s">
        <v>58</v>
      </c>
      <c r="F144" s="60" t="s">
        <v>77</v>
      </c>
      <c r="G144" s="66" t="s">
        <v>59</v>
      </c>
      <c r="H144" s="80"/>
      <c r="I144" s="56">
        <v>66000000</v>
      </c>
      <c r="J144" s="67" t="s">
        <v>67</v>
      </c>
      <c r="K144" s="67" t="s">
        <v>68</v>
      </c>
      <c r="L144" s="68" t="s">
        <v>251</v>
      </c>
    </row>
    <row r="145" spans="1:12" ht="75" customHeight="1">
      <c r="A145" s="32"/>
      <c r="B145" s="65">
        <v>46182200</v>
      </c>
      <c r="C145" s="74" t="s">
        <v>102</v>
      </c>
      <c r="D145" s="77" t="s">
        <v>90</v>
      </c>
      <c r="E145" s="60" t="s">
        <v>84</v>
      </c>
      <c r="F145" s="60" t="s">
        <v>77</v>
      </c>
      <c r="G145" s="66" t="s">
        <v>59</v>
      </c>
      <c r="H145" s="56"/>
      <c r="I145" s="56">
        <v>45517500</v>
      </c>
      <c r="J145" s="67" t="s">
        <v>67</v>
      </c>
      <c r="K145" s="67" t="s">
        <v>68</v>
      </c>
      <c r="L145" s="68" t="s">
        <v>253</v>
      </c>
    </row>
    <row r="146" spans="1:12" ht="105">
      <c r="A146" s="32"/>
      <c r="B146" s="65" t="s">
        <v>250</v>
      </c>
      <c r="C146" s="74" t="s">
        <v>103</v>
      </c>
      <c r="D146" s="77" t="s">
        <v>90</v>
      </c>
      <c r="E146" s="60" t="s">
        <v>84</v>
      </c>
      <c r="F146" s="60" t="s">
        <v>77</v>
      </c>
      <c r="G146" s="66" t="s">
        <v>59</v>
      </c>
      <c r="H146" s="56"/>
      <c r="I146" s="56">
        <v>79895410</v>
      </c>
      <c r="J146" s="67" t="s">
        <v>67</v>
      </c>
      <c r="K146" s="67" t="s">
        <v>68</v>
      </c>
      <c r="L146" s="68" t="s">
        <v>253</v>
      </c>
    </row>
    <row r="147" spans="1:12" ht="75" customHeight="1">
      <c r="A147" s="32"/>
      <c r="B147" s="65">
        <v>40101604</v>
      </c>
      <c r="C147" s="74" t="s">
        <v>104</v>
      </c>
      <c r="D147" s="77" t="s">
        <v>90</v>
      </c>
      <c r="E147" s="60" t="s">
        <v>84</v>
      </c>
      <c r="F147" s="60" t="s">
        <v>77</v>
      </c>
      <c r="G147" s="66" t="s">
        <v>59</v>
      </c>
      <c r="H147" s="56"/>
      <c r="I147" s="56">
        <v>9163000</v>
      </c>
      <c r="J147" s="67" t="s">
        <v>67</v>
      </c>
      <c r="K147" s="67" t="s">
        <v>68</v>
      </c>
      <c r="L147" s="68" t="s">
        <v>225</v>
      </c>
    </row>
    <row r="148" spans="1:12" ht="75" customHeight="1">
      <c r="A148" s="32"/>
      <c r="B148" s="65" t="s">
        <v>242</v>
      </c>
      <c r="C148" s="74" t="s">
        <v>105</v>
      </c>
      <c r="D148" s="77" t="s">
        <v>90</v>
      </c>
      <c r="E148" s="60" t="s">
        <v>84</v>
      </c>
      <c r="F148" s="60" t="s">
        <v>77</v>
      </c>
      <c r="G148" s="66" t="s">
        <v>59</v>
      </c>
      <c r="H148" s="56"/>
      <c r="I148" s="56">
        <v>43411676</v>
      </c>
      <c r="J148" s="67" t="s">
        <v>67</v>
      </c>
      <c r="K148" s="67" t="s">
        <v>68</v>
      </c>
      <c r="L148" s="68" t="s">
        <v>253</v>
      </c>
    </row>
    <row r="149" spans="1:12" ht="150">
      <c r="A149" s="32"/>
      <c r="B149" s="65" t="s">
        <v>185</v>
      </c>
      <c r="C149" s="74" t="s">
        <v>74</v>
      </c>
      <c r="D149" s="75" t="s">
        <v>90</v>
      </c>
      <c r="E149" s="67" t="s">
        <v>88</v>
      </c>
      <c r="F149" s="60" t="s">
        <v>75</v>
      </c>
      <c r="G149" s="66" t="s">
        <v>59</v>
      </c>
      <c r="H149" s="63"/>
      <c r="I149" s="56">
        <v>324300000</v>
      </c>
      <c r="J149" s="67" t="s">
        <v>67</v>
      </c>
      <c r="K149" s="67" t="s">
        <v>68</v>
      </c>
      <c r="L149" s="68" t="s">
        <v>432</v>
      </c>
    </row>
    <row r="150" spans="1:12" ht="76.5" customHeight="1">
      <c r="A150" s="32"/>
      <c r="B150" s="65" t="s">
        <v>186</v>
      </c>
      <c r="C150" s="74" t="s">
        <v>76</v>
      </c>
      <c r="D150" s="75" t="s">
        <v>89</v>
      </c>
      <c r="E150" s="67" t="s">
        <v>84</v>
      </c>
      <c r="F150" s="66" t="s">
        <v>77</v>
      </c>
      <c r="G150" s="66" t="s">
        <v>59</v>
      </c>
      <c r="H150" s="63"/>
      <c r="I150" s="56">
        <v>24000000</v>
      </c>
      <c r="J150" s="67" t="s">
        <v>67</v>
      </c>
      <c r="K150" s="67" t="s">
        <v>68</v>
      </c>
      <c r="L150" s="68" t="s">
        <v>432</v>
      </c>
    </row>
    <row r="151" spans="1:12" ht="75">
      <c r="A151" s="32"/>
      <c r="B151" s="65">
        <v>44103103</v>
      </c>
      <c r="C151" s="74" t="s">
        <v>394</v>
      </c>
      <c r="D151" s="75" t="s">
        <v>89</v>
      </c>
      <c r="E151" s="66" t="s">
        <v>106</v>
      </c>
      <c r="F151" s="60" t="s">
        <v>75</v>
      </c>
      <c r="G151" s="66" t="s">
        <v>59</v>
      </c>
      <c r="H151" s="63">
        <f>Tabla1[[#This Row],[Valor estimado en la vigencia actual]]/8</f>
        <v>25625000</v>
      </c>
      <c r="I151" s="56">
        <v>205000000</v>
      </c>
      <c r="J151" s="67" t="s">
        <v>67</v>
      </c>
      <c r="K151" s="67" t="s">
        <v>68</v>
      </c>
      <c r="L151" s="68" t="s">
        <v>433</v>
      </c>
    </row>
    <row r="152" spans="1:12" ht="75">
      <c r="A152" s="32"/>
      <c r="B152" s="65" t="s">
        <v>187</v>
      </c>
      <c r="C152" s="74" t="s">
        <v>78</v>
      </c>
      <c r="D152" s="75" t="s">
        <v>90</v>
      </c>
      <c r="E152" s="67" t="s">
        <v>88</v>
      </c>
      <c r="F152" s="66" t="s">
        <v>77</v>
      </c>
      <c r="G152" s="66" t="s">
        <v>59</v>
      </c>
      <c r="H152" s="63"/>
      <c r="I152" s="56">
        <v>9050000</v>
      </c>
      <c r="J152" s="67" t="s">
        <v>67</v>
      </c>
      <c r="K152" s="67" t="s">
        <v>68</v>
      </c>
      <c r="L152" s="68" t="s">
        <v>432</v>
      </c>
    </row>
    <row r="153" spans="1:12" ht="75">
      <c r="A153" s="32"/>
      <c r="B153" s="65" t="s">
        <v>188</v>
      </c>
      <c r="C153" s="74" t="s">
        <v>79</v>
      </c>
      <c r="D153" s="75" t="s">
        <v>90</v>
      </c>
      <c r="E153" s="67" t="s">
        <v>88</v>
      </c>
      <c r="F153" s="66" t="s">
        <v>77</v>
      </c>
      <c r="G153" s="66" t="s">
        <v>59</v>
      </c>
      <c r="H153" s="63"/>
      <c r="I153" s="56">
        <v>10000000</v>
      </c>
      <c r="J153" s="67" t="s">
        <v>67</v>
      </c>
      <c r="K153" s="67" t="s">
        <v>68</v>
      </c>
      <c r="L153" s="68" t="s">
        <v>432</v>
      </c>
    </row>
    <row r="154" spans="1:12" ht="75">
      <c r="A154" s="32"/>
      <c r="B154" s="65" t="s">
        <v>189</v>
      </c>
      <c r="C154" s="76" t="s">
        <v>80</v>
      </c>
      <c r="D154" s="81" t="s">
        <v>57</v>
      </c>
      <c r="E154" s="67" t="s">
        <v>106</v>
      </c>
      <c r="F154" s="66" t="s">
        <v>77</v>
      </c>
      <c r="G154" s="66" t="s">
        <v>59</v>
      </c>
      <c r="H154" s="54">
        <v>7500000</v>
      </c>
      <c r="I154" s="56">
        <v>60000000</v>
      </c>
      <c r="J154" s="67" t="s">
        <v>67</v>
      </c>
      <c r="K154" s="67" t="s">
        <v>68</v>
      </c>
      <c r="L154" s="68" t="s">
        <v>432</v>
      </c>
    </row>
    <row r="155" spans="1:12" ht="90">
      <c r="A155" s="39"/>
      <c r="B155" s="65" t="s">
        <v>190</v>
      </c>
      <c r="C155" s="71" t="s">
        <v>110</v>
      </c>
      <c r="D155" s="83" t="s">
        <v>57</v>
      </c>
      <c r="E155" s="67" t="s">
        <v>88</v>
      </c>
      <c r="F155" s="66" t="s">
        <v>77</v>
      </c>
      <c r="G155" s="66" t="s">
        <v>59</v>
      </c>
      <c r="H155" s="56">
        <v>15000000</v>
      </c>
      <c r="I155" s="56">
        <v>30000000</v>
      </c>
      <c r="J155" s="67" t="s">
        <v>67</v>
      </c>
      <c r="K155" s="67" t="s">
        <v>68</v>
      </c>
      <c r="L155" s="68" t="s">
        <v>107</v>
      </c>
    </row>
    <row r="156" spans="1:12" ht="114.6" customHeight="1">
      <c r="A156" s="32"/>
      <c r="B156" s="65" t="s">
        <v>190</v>
      </c>
      <c r="C156" s="71" t="s">
        <v>109</v>
      </c>
      <c r="D156" s="83" t="s">
        <v>57</v>
      </c>
      <c r="E156" s="67" t="s">
        <v>88</v>
      </c>
      <c r="F156" s="66" t="s">
        <v>77</v>
      </c>
      <c r="G156" s="66" t="s">
        <v>59</v>
      </c>
      <c r="H156" s="56">
        <v>70000000</v>
      </c>
      <c r="I156" s="56">
        <v>140000000</v>
      </c>
      <c r="J156" s="67" t="s">
        <v>67</v>
      </c>
      <c r="K156" s="67" t="s">
        <v>68</v>
      </c>
      <c r="L156" s="68" t="s">
        <v>107</v>
      </c>
    </row>
    <row r="157" spans="1:12" ht="90">
      <c r="A157" s="32"/>
      <c r="B157" s="65" t="s">
        <v>190</v>
      </c>
      <c r="C157" s="76" t="s">
        <v>111</v>
      </c>
      <c r="D157" s="83" t="s">
        <v>57</v>
      </c>
      <c r="E157" s="67" t="s">
        <v>88</v>
      </c>
      <c r="F157" s="66" t="s">
        <v>77</v>
      </c>
      <c r="G157" s="66" t="s">
        <v>59</v>
      </c>
      <c r="H157" s="56">
        <v>25000000</v>
      </c>
      <c r="I157" s="56">
        <v>50000000</v>
      </c>
      <c r="J157" s="67" t="s">
        <v>67</v>
      </c>
      <c r="K157" s="67" t="s">
        <v>68</v>
      </c>
      <c r="L157" s="68" t="s">
        <v>107</v>
      </c>
    </row>
    <row r="158" spans="1:12" ht="120">
      <c r="A158" s="32"/>
      <c r="B158" s="65" t="s">
        <v>190</v>
      </c>
      <c r="C158" s="76" t="s">
        <v>112</v>
      </c>
      <c r="D158" s="83" t="s">
        <v>57</v>
      </c>
      <c r="E158" s="67" t="s">
        <v>88</v>
      </c>
      <c r="F158" s="66" t="s">
        <v>77</v>
      </c>
      <c r="G158" s="66" t="s">
        <v>59</v>
      </c>
      <c r="H158" s="56">
        <v>85000000</v>
      </c>
      <c r="I158" s="56">
        <v>170000000</v>
      </c>
      <c r="J158" s="67" t="s">
        <v>67</v>
      </c>
      <c r="K158" s="67" t="s">
        <v>68</v>
      </c>
      <c r="L158" s="68" t="s">
        <v>107</v>
      </c>
    </row>
    <row r="159" spans="1:12" ht="120">
      <c r="A159" s="32"/>
      <c r="B159" s="65" t="s">
        <v>190</v>
      </c>
      <c r="C159" s="76" t="s">
        <v>113</v>
      </c>
      <c r="D159" s="83" t="s">
        <v>57</v>
      </c>
      <c r="E159" s="67" t="s">
        <v>88</v>
      </c>
      <c r="F159" s="66" t="s">
        <v>77</v>
      </c>
      <c r="G159" s="66" t="s">
        <v>59</v>
      </c>
      <c r="H159" s="56">
        <v>120000000</v>
      </c>
      <c r="I159" s="56">
        <v>240000000</v>
      </c>
      <c r="J159" s="67" t="s">
        <v>67</v>
      </c>
      <c r="K159" s="67" t="s">
        <v>68</v>
      </c>
      <c r="L159" s="68" t="s">
        <v>107</v>
      </c>
    </row>
    <row r="160" spans="1:12" ht="75" customHeight="1">
      <c r="A160" s="32"/>
      <c r="B160" s="65">
        <v>42321800</v>
      </c>
      <c r="C160" s="76" t="s">
        <v>114</v>
      </c>
      <c r="D160" s="83" t="s">
        <v>57</v>
      </c>
      <c r="E160" s="67" t="s">
        <v>88</v>
      </c>
      <c r="F160" s="66" t="s">
        <v>77</v>
      </c>
      <c r="G160" s="66" t="s">
        <v>59</v>
      </c>
      <c r="H160" s="56">
        <v>100000000</v>
      </c>
      <c r="I160" s="56">
        <v>200000000</v>
      </c>
      <c r="J160" s="67" t="s">
        <v>67</v>
      </c>
      <c r="K160" s="67" t="s">
        <v>68</v>
      </c>
      <c r="L160" s="68" t="s">
        <v>107</v>
      </c>
    </row>
    <row r="161" spans="1:12" ht="75" customHeight="1">
      <c r="A161" s="32"/>
      <c r="B161" s="65" t="s">
        <v>191</v>
      </c>
      <c r="C161" s="76" t="s">
        <v>116</v>
      </c>
      <c r="D161" s="83" t="s">
        <v>57</v>
      </c>
      <c r="E161" s="67" t="s">
        <v>88</v>
      </c>
      <c r="F161" s="66" t="s">
        <v>77</v>
      </c>
      <c r="G161" s="66" t="s">
        <v>59</v>
      </c>
      <c r="H161" s="56">
        <v>75000000</v>
      </c>
      <c r="I161" s="56">
        <v>150000000</v>
      </c>
      <c r="J161" s="67" t="s">
        <v>67</v>
      </c>
      <c r="K161" s="67" t="s">
        <v>68</v>
      </c>
      <c r="L161" s="68" t="s">
        <v>107</v>
      </c>
    </row>
    <row r="162" spans="1:12" ht="75" customHeight="1">
      <c r="A162" s="32"/>
      <c r="B162" s="65">
        <v>42321600</v>
      </c>
      <c r="C162" s="76" t="s">
        <v>115</v>
      </c>
      <c r="D162" s="83" t="s">
        <v>57</v>
      </c>
      <c r="E162" s="67" t="s">
        <v>88</v>
      </c>
      <c r="F162" s="66" t="s">
        <v>77</v>
      </c>
      <c r="G162" s="66" t="s">
        <v>59</v>
      </c>
      <c r="H162" s="56">
        <v>60000000</v>
      </c>
      <c r="I162" s="56">
        <v>120000000</v>
      </c>
      <c r="J162" s="67" t="s">
        <v>67</v>
      </c>
      <c r="K162" s="67" t="s">
        <v>68</v>
      </c>
      <c r="L162" s="68" t="s">
        <v>107</v>
      </c>
    </row>
    <row r="163" spans="1:12" ht="75" customHeight="1">
      <c r="A163" s="32"/>
      <c r="B163" s="65">
        <v>42321500</v>
      </c>
      <c r="C163" s="76" t="s">
        <v>117</v>
      </c>
      <c r="D163" s="83" t="s">
        <v>57</v>
      </c>
      <c r="E163" s="67" t="s">
        <v>88</v>
      </c>
      <c r="F163" s="66" t="s">
        <v>77</v>
      </c>
      <c r="G163" s="66" t="s">
        <v>59</v>
      </c>
      <c r="H163" s="56">
        <v>120000000</v>
      </c>
      <c r="I163" s="56">
        <v>240000000</v>
      </c>
      <c r="J163" s="67" t="s">
        <v>67</v>
      </c>
      <c r="K163" s="67" t="s">
        <v>68</v>
      </c>
      <c r="L163" s="68" t="s">
        <v>107</v>
      </c>
    </row>
    <row r="164" spans="1:12" ht="90">
      <c r="A164" s="32"/>
      <c r="B164" s="65" t="s">
        <v>190</v>
      </c>
      <c r="C164" s="74" t="s">
        <v>118</v>
      </c>
      <c r="D164" s="77" t="s">
        <v>57</v>
      </c>
      <c r="E164" s="67" t="s">
        <v>88</v>
      </c>
      <c r="F164" s="60" t="s">
        <v>75</v>
      </c>
      <c r="G164" s="66" t="s">
        <v>59</v>
      </c>
      <c r="H164" s="56">
        <v>620000000</v>
      </c>
      <c r="I164" s="56">
        <v>1240000000</v>
      </c>
      <c r="J164" s="67" t="s">
        <v>67</v>
      </c>
      <c r="K164" s="67" t="s">
        <v>68</v>
      </c>
      <c r="L164" s="68" t="s">
        <v>107</v>
      </c>
    </row>
    <row r="165" spans="1:12" ht="90">
      <c r="A165" s="38"/>
      <c r="B165" s="65" t="s">
        <v>190</v>
      </c>
      <c r="C165" s="74" t="s">
        <v>118</v>
      </c>
      <c r="D165" s="77" t="s">
        <v>90</v>
      </c>
      <c r="E165" s="66" t="s">
        <v>108</v>
      </c>
      <c r="F165" s="66" t="s">
        <v>119</v>
      </c>
      <c r="G165" s="66" t="s">
        <v>59</v>
      </c>
      <c r="H165" s="56">
        <v>2935000000</v>
      </c>
      <c r="I165" s="56">
        <v>5870000000</v>
      </c>
      <c r="J165" s="67" t="s">
        <v>67</v>
      </c>
      <c r="K165" s="67" t="s">
        <v>68</v>
      </c>
      <c r="L165" s="68" t="s">
        <v>107</v>
      </c>
    </row>
    <row r="166" spans="1:12" ht="75" customHeight="1">
      <c r="A166" s="38"/>
      <c r="B166" s="65">
        <v>42140000</v>
      </c>
      <c r="C166" s="74" t="s">
        <v>121</v>
      </c>
      <c r="D166" s="77" t="s">
        <v>57</v>
      </c>
      <c r="E166" s="67" t="s">
        <v>88</v>
      </c>
      <c r="F166" s="66" t="s">
        <v>120</v>
      </c>
      <c r="G166" s="66" t="s">
        <v>59</v>
      </c>
      <c r="H166" s="56">
        <v>120000000</v>
      </c>
      <c r="I166" s="56">
        <v>240000000</v>
      </c>
      <c r="J166" s="67" t="s">
        <v>67</v>
      </c>
      <c r="K166" s="67" t="s">
        <v>68</v>
      </c>
      <c r="L166" s="68" t="s">
        <v>122</v>
      </c>
    </row>
    <row r="167" spans="1:12" ht="75" customHeight="1">
      <c r="A167" s="38"/>
      <c r="B167" s="65">
        <v>42140000</v>
      </c>
      <c r="C167" s="74" t="s">
        <v>121</v>
      </c>
      <c r="D167" s="83" t="s">
        <v>57</v>
      </c>
      <c r="E167" s="66" t="s">
        <v>108</v>
      </c>
      <c r="F167" s="66" t="s">
        <v>123</v>
      </c>
      <c r="G167" s="66" t="s">
        <v>59</v>
      </c>
      <c r="H167" s="56">
        <v>643861313.74000001</v>
      </c>
      <c r="I167" s="56">
        <v>6438613137.3999996</v>
      </c>
      <c r="J167" s="67" t="s">
        <v>67</v>
      </c>
      <c r="K167" s="67" t="s">
        <v>68</v>
      </c>
      <c r="L167" s="68" t="s">
        <v>122</v>
      </c>
    </row>
    <row r="168" spans="1:12" ht="75" customHeight="1">
      <c r="A168" s="38"/>
      <c r="B168" s="65">
        <v>42140000</v>
      </c>
      <c r="C168" s="76" t="s">
        <v>124</v>
      </c>
      <c r="D168" s="83" t="s">
        <v>57</v>
      </c>
      <c r="E168" s="67" t="s">
        <v>88</v>
      </c>
      <c r="F168" s="66" t="s">
        <v>77</v>
      </c>
      <c r="G168" s="66" t="s">
        <v>59</v>
      </c>
      <c r="H168" s="56">
        <v>79952184</v>
      </c>
      <c r="I168" s="56">
        <v>159904368</v>
      </c>
      <c r="J168" s="67" t="s">
        <v>67</v>
      </c>
      <c r="K168" s="67" t="s">
        <v>68</v>
      </c>
      <c r="L168" s="68" t="s">
        <v>122</v>
      </c>
    </row>
    <row r="169" spans="1:12" ht="75" customHeight="1">
      <c r="A169" s="38"/>
      <c r="B169" s="65">
        <v>42140000</v>
      </c>
      <c r="C169" s="76" t="s">
        <v>124</v>
      </c>
      <c r="D169" s="77" t="s">
        <v>90</v>
      </c>
      <c r="E169" s="66" t="s">
        <v>108</v>
      </c>
      <c r="F169" s="66" t="s">
        <v>125</v>
      </c>
      <c r="G169" s="66" t="s">
        <v>59</v>
      </c>
      <c r="H169" s="56">
        <v>50000000</v>
      </c>
      <c r="I169" s="56">
        <v>500000000</v>
      </c>
      <c r="J169" s="67" t="s">
        <v>67</v>
      </c>
      <c r="K169" s="67" t="s">
        <v>68</v>
      </c>
      <c r="L169" s="68" t="s">
        <v>122</v>
      </c>
    </row>
    <row r="170" spans="1:12" ht="75" customHeight="1">
      <c r="A170" s="38"/>
      <c r="B170" s="65">
        <v>42140000</v>
      </c>
      <c r="C170" s="74" t="s">
        <v>126</v>
      </c>
      <c r="D170" s="77" t="s">
        <v>57</v>
      </c>
      <c r="E170" s="67" t="s">
        <v>88</v>
      </c>
      <c r="F170" s="66" t="s">
        <v>125</v>
      </c>
      <c r="G170" s="66" t="s">
        <v>59</v>
      </c>
      <c r="H170" s="56">
        <v>120000000</v>
      </c>
      <c r="I170" s="56">
        <v>240000000</v>
      </c>
      <c r="J170" s="67" t="s">
        <v>67</v>
      </c>
      <c r="K170" s="67" t="s">
        <v>68</v>
      </c>
      <c r="L170" s="68" t="s">
        <v>122</v>
      </c>
    </row>
    <row r="171" spans="1:12" ht="75" customHeight="1">
      <c r="A171" s="38"/>
      <c r="B171" s="65">
        <v>42140000</v>
      </c>
      <c r="C171" s="74" t="s">
        <v>126</v>
      </c>
      <c r="D171" s="83" t="s">
        <v>57</v>
      </c>
      <c r="E171" s="66" t="s">
        <v>108</v>
      </c>
      <c r="F171" s="66" t="s">
        <v>123</v>
      </c>
      <c r="G171" s="66" t="s">
        <v>59</v>
      </c>
      <c r="H171" s="56">
        <v>1064993545.40704</v>
      </c>
      <c r="I171" s="56">
        <v>10649935454.0704</v>
      </c>
      <c r="J171" s="67" t="s">
        <v>67</v>
      </c>
      <c r="K171" s="67" t="s">
        <v>68</v>
      </c>
      <c r="L171" s="68" t="s">
        <v>122</v>
      </c>
    </row>
    <row r="172" spans="1:12" ht="75" customHeight="1">
      <c r="A172" s="32"/>
      <c r="B172" s="65">
        <v>42140000</v>
      </c>
      <c r="C172" s="76" t="s">
        <v>128</v>
      </c>
      <c r="D172" s="83" t="s">
        <v>57</v>
      </c>
      <c r="E172" s="66" t="s">
        <v>127</v>
      </c>
      <c r="F172" s="66" t="s">
        <v>77</v>
      </c>
      <c r="G172" s="66" t="s">
        <v>59</v>
      </c>
      <c r="H172" s="56">
        <v>20000000</v>
      </c>
      <c r="I172" s="56">
        <v>240000000</v>
      </c>
      <c r="J172" s="67" t="s">
        <v>67</v>
      </c>
      <c r="K172" s="67" t="s">
        <v>68</v>
      </c>
      <c r="L172" s="68" t="s">
        <v>122</v>
      </c>
    </row>
    <row r="173" spans="1:12" ht="75" customHeight="1">
      <c r="A173" s="32"/>
      <c r="B173" s="65">
        <v>42200000</v>
      </c>
      <c r="C173" s="76" t="s">
        <v>129</v>
      </c>
      <c r="D173" s="83" t="s">
        <v>57</v>
      </c>
      <c r="E173" s="66" t="s">
        <v>127</v>
      </c>
      <c r="F173" s="66" t="s">
        <v>77</v>
      </c>
      <c r="G173" s="66" t="s">
        <v>59</v>
      </c>
      <c r="H173" s="56">
        <v>9323407.5</v>
      </c>
      <c r="I173" s="56">
        <v>111880890</v>
      </c>
      <c r="J173" s="67" t="s">
        <v>67</v>
      </c>
      <c r="K173" s="67" t="s">
        <v>68</v>
      </c>
      <c r="L173" s="79" t="s">
        <v>431</v>
      </c>
    </row>
    <row r="174" spans="1:12" ht="75" customHeight="1">
      <c r="A174" s="32"/>
      <c r="B174" s="65">
        <v>95120000</v>
      </c>
      <c r="C174" s="76" t="s">
        <v>130</v>
      </c>
      <c r="D174" s="83" t="s">
        <v>57</v>
      </c>
      <c r="E174" s="66" t="s">
        <v>127</v>
      </c>
      <c r="F174" s="66" t="s">
        <v>77</v>
      </c>
      <c r="G174" s="66" t="s">
        <v>59</v>
      </c>
      <c r="H174" s="56">
        <v>12307299.833333334</v>
      </c>
      <c r="I174" s="56">
        <v>147687598</v>
      </c>
      <c r="J174" s="67" t="s">
        <v>67</v>
      </c>
      <c r="K174" s="67" t="s">
        <v>68</v>
      </c>
      <c r="L174" s="79" t="s">
        <v>431</v>
      </c>
    </row>
    <row r="175" spans="1:12" ht="75" customHeight="1">
      <c r="A175" s="32"/>
      <c r="B175" s="65">
        <v>12161500</v>
      </c>
      <c r="C175" s="76" t="s">
        <v>195</v>
      </c>
      <c r="D175" s="83" t="s">
        <v>57</v>
      </c>
      <c r="E175" s="67" t="s">
        <v>88</v>
      </c>
      <c r="F175" s="66" t="s">
        <v>77</v>
      </c>
      <c r="G175" s="66" t="s">
        <v>59</v>
      </c>
      <c r="H175" s="56">
        <v>35000000</v>
      </c>
      <c r="I175" s="56">
        <v>70000000</v>
      </c>
      <c r="J175" s="67" t="s">
        <v>67</v>
      </c>
      <c r="K175" s="67" t="s">
        <v>68</v>
      </c>
      <c r="L175" s="68" t="s">
        <v>131</v>
      </c>
    </row>
    <row r="176" spans="1:12" ht="75" customHeight="1">
      <c r="A176" s="32"/>
      <c r="B176" s="65">
        <v>41120000</v>
      </c>
      <c r="C176" s="74" t="s">
        <v>196</v>
      </c>
      <c r="D176" s="77" t="s">
        <v>90</v>
      </c>
      <c r="E176" s="66" t="s">
        <v>73</v>
      </c>
      <c r="F176" s="66" t="s">
        <v>123</v>
      </c>
      <c r="G176" s="66" t="s">
        <v>59</v>
      </c>
      <c r="H176" s="56">
        <v>458438464.63448888</v>
      </c>
      <c r="I176" s="56">
        <v>4125946181.7104001</v>
      </c>
      <c r="J176" s="67" t="s">
        <v>67</v>
      </c>
      <c r="K176" s="67" t="s">
        <v>68</v>
      </c>
      <c r="L176" s="68" t="s">
        <v>131</v>
      </c>
    </row>
    <row r="177" spans="1:12" ht="75" customHeight="1">
      <c r="A177" s="32"/>
      <c r="B177" s="65">
        <v>12161500</v>
      </c>
      <c r="C177" s="76" t="s">
        <v>136</v>
      </c>
      <c r="D177" s="83" t="s">
        <v>57</v>
      </c>
      <c r="E177" s="67" t="s">
        <v>88</v>
      </c>
      <c r="F177" s="66" t="s">
        <v>77</v>
      </c>
      <c r="G177" s="66" t="s">
        <v>59</v>
      </c>
      <c r="H177" s="56">
        <v>120000000</v>
      </c>
      <c r="I177" s="56">
        <v>240000000</v>
      </c>
      <c r="J177" s="67" t="s">
        <v>67</v>
      </c>
      <c r="K177" s="67" t="s">
        <v>68</v>
      </c>
      <c r="L177" s="68" t="s">
        <v>132</v>
      </c>
    </row>
    <row r="178" spans="1:12" ht="75" customHeight="1">
      <c r="A178" s="32"/>
      <c r="B178" s="65">
        <v>41120000</v>
      </c>
      <c r="C178" s="74" t="s">
        <v>135</v>
      </c>
      <c r="D178" s="77" t="s">
        <v>90</v>
      </c>
      <c r="E178" s="66" t="s">
        <v>73</v>
      </c>
      <c r="F178" s="66" t="s">
        <v>123</v>
      </c>
      <c r="G178" s="66" t="s">
        <v>59</v>
      </c>
      <c r="H178" s="56">
        <v>154146199.50399998</v>
      </c>
      <c r="I178" s="56">
        <v>1541461995.0399997</v>
      </c>
      <c r="J178" s="67" t="s">
        <v>67</v>
      </c>
      <c r="K178" s="67" t="s">
        <v>68</v>
      </c>
      <c r="L178" s="68" t="s">
        <v>132</v>
      </c>
    </row>
    <row r="179" spans="1:12" ht="75" customHeight="1">
      <c r="A179" s="32"/>
      <c r="B179" s="82">
        <v>42191810</v>
      </c>
      <c r="C179" s="40" t="s">
        <v>254</v>
      </c>
      <c r="D179" s="83" t="s">
        <v>90</v>
      </c>
      <c r="E179" s="67" t="s">
        <v>84</v>
      </c>
      <c r="F179" s="66" t="s">
        <v>77</v>
      </c>
      <c r="G179" s="66" t="s">
        <v>59</v>
      </c>
      <c r="H179" s="56">
        <v>25000000</v>
      </c>
      <c r="I179" s="56">
        <v>25000000</v>
      </c>
      <c r="J179" s="67" t="s">
        <v>67</v>
      </c>
      <c r="K179" s="67" t="s">
        <v>68</v>
      </c>
      <c r="L179" s="68" t="s">
        <v>225</v>
      </c>
    </row>
    <row r="180" spans="1:12" ht="75" customHeight="1">
      <c r="A180" s="32"/>
      <c r="B180" s="82">
        <v>11162200</v>
      </c>
      <c r="C180" s="40" t="s">
        <v>255</v>
      </c>
      <c r="D180" s="83" t="s">
        <v>90</v>
      </c>
      <c r="E180" s="67" t="s">
        <v>84</v>
      </c>
      <c r="F180" s="66" t="s">
        <v>77</v>
      </c>
      <c r="G180" s="66" t="s">
        <v>59</v>
      </c>
      <c r="H180" s="56">
        <v>2500000</v>
      </c>
      <c r="I180" s="56">
        <v>2500000</v>
      </c>
      <c r="J180" s="67" t="s">
        <v>67</v>
      </c>
      <c r="K180" s="67" t="s">
        <v>68</v>
      </c>
      <c r="L180" s="68" t="s">
        <v>225</v>
      </c>
    </row>
    <row r="181" spans="1:12" ht="75" customHeight="1">
      <c r="A181" s="32"/>
      <c r="B181" s="82" t="s">
        <v>257</v>
      </c>
      <c r="C181" s="40" t="s">
        <v>256</v>
      </c>
      <c r="D181" s="83" t="s">
        <v>90</v>
      </c>
      <c r="E181" s="67" t="s">
        <v>84</v>
      </c>
      <c r="F181" s="66" t="s">
        <v>77</v>
      </c>
      <c r="G181" s="66" t="s">
        <v>59</v>
      </c>
      <c r="H181" s="56">
        <v>200000000</v>
      </c>
      <c r="I181" s="56">
        <v>200000000</v>
      </c>
      <c r="J181" s="67" t="s">
        <v>67</v>
      </c>
      <c r="K181" s="67" t="s">
        <v>68</v>
      </c>
      <c r="L181" s="68" t="s">
        <v>225</v>
      </c>
    </row>
    <row r="182" spans="1:12" ht="75" customHeight="1">
      <c r="A182" s="32"/>
      <c r="B182" s="65">
        <v>53141600</v>
      </c>
      <c r="C182" s="72" t="s">
        <v>366</v>
      </c>
      <c r="D182" s="83" t="s">
        <v>90</v>
      </c>
      <c r="E182" s="67" t="s">
        <v>84</v>
      </c>
      <c r="F182" s="66" t="s">
        <v>77</v>
      </c>
      <c r="G182" s="66" t="s">
        <v>59</v>
      </c>
      <c r="H182" s="56"/>
      <c r="I182" s="56">
        <v>1468600</v>
      </c>
      <c r="J182" s="67" t="s">
        <v>67</v>
      </c>
      <c r="K182" s="67" t="s">
        <v>68</v>
      </c>
      <c r="L182" s="68" t="s">
        <v>225</v>
      </c>
    </row>
    <row r="183" spans="1:12" ht="75" customHeight="1">
      <c r="A183" s="32"/>
      <c r="B183" s="65">
        <v>72151001</v>
      </c>
      <c r="C183" s="72" t="s">
        <v>55</v>
      </c>
      <c r="D183" s="77" t="s">
        <v>86</v>
      </c>
      <c r="E183" s="67" t="s">
        <v>88</v>
      </c>
      <c r="F183" s="66" t="s">
        <v>77</v>
      </c>
      <c r="G183" s="66" t="s">
        <v>59</v>
      </c>
      <c r="H183" s="41"/>
      <c r="I183" s="56">
        <v>12859645.263359999</v>
      </c>
      <c r="J183" s="67" t="s">
        <v>67</v>
      </c>
      <c r="K183" s="67" t="s">
        <v>68</v>
      </c>
      <c r="L183" s="68" t="s">
        <v>225</v>
      </c>
    </row>
    <row r="184" spans="1:12" ht="75" customHeight="1">
      <c r="A184" s="32"/>
      <c r="B184" s="65">
        <v>46191601</v>
      </c>
      <c r="C184" s="53" t="s">
        <v>258</v>
      </c>
      <c r="D184" s="83" t="s">
        <v>57</v>
      </c>
      <c r="E184" s="52" t="s">
        <v>84</v>
      </c>
      <c r="F184" s="66" t="s">
        <v>77</v>
      </c>
      <c r="G184" s="66" t="s">
        <v>59</v>
      </c>
      <c r="H184" s="41"/>
      <c r="I184" s="56">
        <v>44353807.853600003</v>
      </c>
      <c r="J184" s="67" t="s">
        <v>67</v>
      </c>
      <c r="K184" s="67" t="s">
        <v>68</v>
      </c>
      <c r="L184" s="68" t="s">
        <v>225</v>
      </c>
    </row>
    <row r="185" spans="1:12" ht="75" customHeight="1">
      <c r="A185" s="32"/>
      <c r="B185" s="65">
        <v>52141600</v>
      </c>
      <c r="C185" s="72" t="s">
        <v>244</v>
      </c>
      <c r="D185" s="77" t="s">
        <v>86</v>
      </c>
      <c r="E185" s="67" t="s">
        <v>259</v>
      </c>
      <c r="F185" s="66" t="s">
        <v>119</v>
      </c>
      <c r="G185" s="66" t="s">
        <v>59</v>
      </c>
      <c r="H185" s="41"/>
      <c r="I185" s="56">
        <v>1500167692.8000002</v>
      </c>
      <c r="J185" s="67" t="s">
        <v>67</v>
      </c>
      <c r="K185" s="67" t="s">
        <v>68</v>
      </c>
      <c r="L185" s="68" t="s">
        <v>225</v>
      </c>
    </row>
    <row r="186" spans="1:12" ht="75" customHeight="1">
      <c r="A186" s="32"/>
      <c r="B186" s="65">
        <v>40101701</v>
      </c>
      <c r="C186" s="72" t="s">
        <v>245</v>
      </c>
      <c r="D186" s="77" t="s">
        <v>86</v>
      </c>
      <c r="E186" s="67" t="s">
        <v>84</v>
      </c>
      <c r="F186" s="66" t="s">
        <v>77</v>
      </c>
      <c r="G186" s="66" t="s">
        <v>59</v>
      </c>
      <c r="H186" s="41"/>
      <c r="I186" s="56">
        <v>12791837.198396256</v>
      </c>
      <c r="J186" s="67" t="s">
        <v>67</v>
      </c>
      <c r="K186" s="67" t="s">
        <v>68</v>
      </c>
      <c r="L186" s="68" t="s">
        <v>225</v>
      </c>
    </row>
    <row r="187" spans="1:12" ht="75" customHeight="1">
      <c r="A187" s="32"/>
      <c r="B187" s="65">
        <v>81141504</v>
      </c>
      <c r="C187" s="84" t="s">
        <v>198</v>
      </c>
      <c r="D187" s="77" t="s">
        <v>219</v>
      </c>
      <c r="E187" s="66" t="s">
        <v>223</v>
      </c>
      <c r="F187" s="66" t="s">
        <v>77</v>
      </c>
      <c r="G187" s="66" t="s">
        <v>59</v>
      </c>
      <c r="H187" s="41"/>
      <c r="I187" s="56">
        <v>100653770</v>
      </c>
      <c r="J187" s="67" t="s">
        <v>67</v>
      </c>
      <c r="K187" s="67" t="s">
        <v>68</v>
      </c>
      <c r="L187" s="68" t="s">
        <v>227</v>
      </c>
    </row>
    <row r="188" spans="1:12" ht="75" customHeight="1">
      <c r="A188" s="32"/>
      <c r="B188" s="65">
        <v>81101700</v>
      </c>
      <c r="C188" s="84" t="s">
        <v>199</v>
      </c>
      <c r="D188" s="77" t="s">
        <v>57</v>
      </c>
      <c r="E188" s="66" t="s">
        <v>58</v>
      </c>
      <c r="F188" s="84" t="s">
        <v>66</v>
      </c>
      <c r="G188" s="66" t="s">
        <v>59</v>
      </c>
      <c r="H188" s="41"/>
      <c r="I188" s="56">
        <v>29750000</v>
      </c>
      <c r="J188" s="67" t="s">
        <v>67</v>
      </c>
      <c r="K188" s="67" t="s">
        <v>68</v>
      </c>
      <c r="L188" s="68" t="s">
        <v>227</v>
      </c>
    </row>
    <row r="189" spans="1:12" ht="75" customHeight="1">
      <c r="A189" s="32"/>
      <c r="B189" s="65">
        <v>81101700</v>
      </c>
      <c r="C189" s="84" t="s">
        <v>200</v>
      </c>
      <c r="D189" s="77" t="s">
        <v>57</v>
      </c>
      <c r="E189" s="66" t="s">
        <v>58</v>
      </c>
      <c r="F189" s="84" t="s">
        <v>66</v>
      </c>
      <c r="G189" s="66" t="s">
        <v>59</v>
      </c>
      <c r="H189" s="41"/>
      <c r="I189" s="56">
        <v>8925000</v>
      </c>
      <c r="J189" s="67" t="s">
        <v>67</v>
      </c>
      <c r="K189" s="67" t="s">
        <v>68</v>
      </c>
      <c r="L189" s="68" t="s">
        <v>227</v>
      </c>
    </row>
    <row r="190" spans="1:12" ht="120" customHeight="1">
      <c r="A190" s="32"/>
      <c r="B190" s="65">
        <v>81101700</v>
      </c>
      <c r="C190" s="79" t="s">
        <v>332</v>
      </c>
      <c r="D190" s="77" t="s">
        <v>57</v>
      </c>
      <c r="E190" s="66" t="s">
        <v>58</v>
      </c>
      <c r="F190" s="84" t="s">
        <v>66</v>
      </c>
      <c r="G190" s="66" t="s">
        <v>59</v>
      </c>
      <c r="H190" s="41"/>
      <c r="I190" s="104">
        <v>891912408.94000006</v>
      </c>
      <c r="J190" s="67" t="s">
        <v>67</v>
      </c>
      <c r="K190" s="67" t="s">
        <v>68</v>
      </c>
      <c r="L190" s="68" t="s">
        <v>227</v>
      </c>
    </row>
    <row r="191" spans="1:12" ht="75" customHeight="1">
      <c r="A191" s="32"/>
      <c r="B191" s="65">
        <v>81101700</v>
      </c>
      <c r="C191" s="84" t="s">
        <v>201</v>
      </c>
      <c r="D191" s="77" t="s">
        <v>89</v>
      </c>
      <c r="E191" s="66" t="s">
        <v>106</v>
      </c>
      <c r="F191" s="66" t="s">
        <v>77</v>
      </c>
      <c r="G191" s="66" t="s">
        <v>59</v>
      </c>
      <c r="H191" s="41">
        <v>1041250</v>
      </c>
      <c r="I191" s="56">
        <v>8330000</v>
      </c>
      <c r="J191" s="67" t="s">
        <v>67</v>
      </c>
      <c r="K191" s="67" t="s">
        <v>68</v>
      </c>
      <c r="L191" s="68" t="s">
        <v>227</v>
      </c>
    </row>
    <row r="192" spans="1:12" ht="75" customHeight="1">
      <c r="A192" s="32"/>
      <c r="B192" s="65">
        <v>81101700</v>
      </c>
      <c r="C192" s="84" t="s">
        <v>202</v>
      </c>
      <c r="D192" s="77" t="s">
        <v>57</v>
      </c>
      <c r="E192" s="66" t="s">
        <v>58</v>
      </c>
      <c r="F192" s="84" t="s">
        <v>66</v>
      </c>
      <c r="G192" s="66" t="s">
        <v>59</v>
      </c>
      <c r="H192" s="41"/>
      <c r="I192" s="56">
        <v>23800000</v>
      </c>
      <c r="J192" s="67" t="s">
        <v>67</v>
      </c>
      <c r="K192" s="67" t="s">
        <v>68</v>
      </c>
      <c r="L192" s="68" t="s">
        <v>227</v>
      </c>
    </row>
    <row r="193" spans="1:12" ht="75" customHeight="1">
      <c r="A193" s="32"/>
      <c r="B193" s="65">
        <v>81101700</v>
      </c>
      <c r="C193" s="84" t="s">
        <v>203</v>
      </c>
      <c r="D193" s="77" t="s">
        <v>57</v>
      </c>
      <c r="E193" s="66" t="s">
        <v>58</v>
      </c>
      <c r="F193" s="84" t="s">
        <v>66</v>
      </c>
      <c r="G193" s="66" t="s">
        <v>59</v>
      </c>
      <c r="H193" s="41"/>
      <c r="I193" s="56">
        <v>23800000</v>
      </c>
      <c r="J193" s="67" t="s">
        <v>67</v>
      </c>
      <c r="K193" s="67" t="s">
        <v>68</v>
      </c>
      <c r="L193" s="68" t="s">
        <v>227</v>
      </c>
    </row>
    <row r="194" spans="1:12" ht="75" customHeight="1">
      <c r="A194" s="32"/>
      <c r="B194" s="65" t="s">
        <v>212</v>
      </c>
      <c r="C194" s="84" t="s">
        <v>204</v>
      </c>
      <c r="D194" s="77" t="s">
        <v>220</v>
      </c>
      <c r="E194" s="66" t="s">
        <v>56</v>
      </c>
      <c r="F194" s="84" t="s">
        <v>224</v>
      </c>
      <c r="G194" s="66" t="s">
        <v>59</v>
      </c>
      <c r="H194" s="41"/>
      <c r="I194" s="56">
        <v>511700000</v>
      </c>
      <c r="J194" s="67" t="s">
        <v>67</v>
      </c>
      <c r="K194" s="67" t="s">
        <v>68</v>
      </c>
      <c r="L194" s="68" t="s">
        <v>227</v>
      </c>
    </row>
    <row r="195" spans="1:12" ht="75" customHeight="1">
      <c r="A195" s="32"/>
      <c r="B195" s="65" t="s">
        <v>213</v>
      </c>
      <c r="C195" s="84" t="s">
        <v>205</v>
      </c>
      <c r="D195" s="77" t="s">
        <v>92</v>
      </c>
      <c r="E195" s="66" t="s">
        <v>56</v>
      </c>
      <c r="F195" s="84" t="s">
        <v>224</v>
      </c>
      <c r="G195" s="66" t="s">
        <v>59</v>
      </c>
      <c r="H195" s="41"/>
      <c r="I195" s="56">
        <v>142800000</v>
      </c>
      <c r="J195" s="67" t="s">
        <v>67</v>
      </c>
      <c r="K195" s="67" t="s">
        <v>68</v>
      </c>
      <c r="L195" s="68" t="s">
        <v>227</v>
      </c>
    </row>
    <row r="196" spans="1:12" ht="107.25" customHeight="1">
      <c r="A196" s="32"/>
      <c r="B196" s="65" t="s">
        <v>214</v>
      </c>
      <c r="C196" s="84" t="s">
        <v>206</v>
      </c>
      <c r="D196" s="77" t="s">
        <v>221</v>
      </c>
      <c r="E196" s="66" t="s">
        <v>56</v>
      </c>
      <c r="F196" s="84" t="s">
        <v>224</v>
      </c>
      <c r="G196" s="66" t="s">
        <v>59</v>
      </c>
      <c r="H196" s="41"/>
      <c r="I196" s="56">
        <v>366520000</v>
      </c>
      <c r="J196" s="67" t="s">
        <v>67</v>
      </c>
      <c r="K196" s="67" t="s">
        <v>68</v>
      </c>
      <c r="L196" s="68" t="s">
        <v>227</v>
      </c>
    </row>
    <row r="197" spans="1:12" ht="75" customHeight="1">
      <c r="A197" s="32"/>
      <c r="B197" s="65" t="s">
        <v>215</v>
      </c>
      <c r="C197" s="84" t="s">
        <v>207</v>
      </c>
      <c r="D197" s="77" t="s">
        <v>221</v>
      </c>
      <c r="E197" s="66" t="s">
        <v>56</v>
      </c>
      <c r="F197" s="84" t="s">
        <v>224</v>
      </c>
      <c r="G197" s="66" t="s">
        <v>59</v>
      </c>
      <c r="H197" s="41"/>
      <c r="I197" s="56">
        <v>979608</v>
      </c>
      <c r="J197" s="67" t="s">
        <v>67</v>
      </c>
      <c r="K197" s="67" t="s">
        <v>68</v>
      </c>
      <c r="L197" s="68" t="s">
        <v>227</v>
      </c>
    </row>
    <row r="198" spans="1:12" ht="75" customHeight="1">
      <c r="A198" s="32"/>
      <c r="B198" s="65" t="s">
        <v>216</v>
      </c>
      <c r="C198" s="84" t="s">
        <v>208</v>
      </c>
      <c r="D198" s="77" t="s">
        <v>222</v>
      </c>
      <c r="E198" s="67" t="s">
        <v>88</v>
      </c>
      <c r="F198" s="84" t="s">
        <v>224</v>
      </c>
      <c r="G198" s="66" t="s">
        <v>59</v>
      </c>
      <c r="H198" s="41"/>
      <c r="I198" s="56">
        <v>63070000</v>
      </c>
      <c r="J198" s="67" t="s">
        <v>67</v>
      </c>
      <c r="K198" s="67" t="s">
        <v>68</v>
      </c>
      <c r="L198" s="68" t="s">
        <v>227</v>
      </c>
    </row>
    <row r="199" spans="1:12" ht="75" customHeight="1">
      <c r="A199" s="32"/>
      <c r="B199" s="65" t="s">
        <v>217</v>
      </c>
      <c r="C199" s="84" t="s">
        <v>209</v>
      </c>
      <c r="D199" s="77" t="s">
        <v>90</v>
      </c>
      <c r="E199" s="67" t="s">
        <v>88</v>
      </c>
      <c r="F199" s="84" t="s">
        <v>224</v>
      </c>
      <c r="G199" s="66" t="s">
        <v>59</v>
      </c>
      <c r="H199" s="41"/>
      <c r="I199" s="56">
        <v>90321000</v>
      </c>
      <c r="J199" s="67" t="s">
        <v>67</v>
      </c>
      <c r="K199" s="67" t="s">
        <v>68</v>
      </c>
      <c r="L199" s="68" t="s">
        <v>227</v>
      </c>
    </row>
    <row r="200" spans="1:12" ht="75" customHeight="1">
      <c r="A200" s="32"/>
      <c r="B200" s="65">
        <v>42191807</v>
      </c>
      <c r="C200" s="84" t="s">
        <v>210</v>
      </c>
      <c r="D200" s="77" t="s">
        <v>86</v>
      </c>
      <c r="E200" s="66" t="s">
        <v>56</v>
      </c>
      <c r="F200" s="84" t="s">
        <v>224</v>
      </c>
      <c r="G200" s="66" t="s">
        <v>59</v>
      </c>
      <c r="H200" s="41"/>
      <c r="I200" s="56">
        <v>550000000</v>
      </c>
      <c r="J200" s="67" t="s">
        <v>67</v>
      </c>
      <c r="K200" s="67" t="s">
        <v>68</v>
      </c>
      <c r="L200" s="68" t="s">
        <v>227</v>
      </c>
    </row>
    <row r="201" spans="1:12" ht="75" customHeight="1">
      <c r="A201" s="32"/>
      <c r="B201" s="65" t="s">
        <v>218</v>
      </c>
      <c r="C201" s="84" t="s">
        <v>211</v>
      </c>
      <c r="D201" s="77" t="s">
        <v>86</v>
      </c>
      <c r="E201" s="66" t="s">
        <v>56</v>
      </c>
      <c r="F201" s="84" t="s">
        <v>224</v>
      </c>
      <c r="G201" s="66" t="s">
        <v>59</v>
      </c>
      <c r="H201" s="41"/>
      <c r="I201" s="56">
        <v>247520000</v>
      </c>
      <c r="J201" s="67" t="s">
        <v>67</v>
      </c>
      <c r="K201" s="67" t="s">
        <v>68</v>
      </c>
      <c r="L201" s="68" t="s">
        <v>227</v>
      </c>
    </row>
    <row r="202" spans="1:12" ht="75" customHeight="1">
      <c r="A202" s="32"/>
      <c r="B202" s="82">
        <v>81101700</v>
      </c>
      <c r="C202" s="40" t="s">
        <v>333</v>
      </c>
      <c r="D202" s="77" t="s">
        <v>221</v>
      </c>
      <c r="E202" s="42" t="s">
        <v>58</v>
      </c>
      <c r="F202" s="66" t="s">
        <v>77</v>
      </c>
      <c r="G202" s="66" t="s">
        <v>59</v>
      </c>
      <c r="H202" s="41"/>
      <c r="I202" s="56">
        <v>22000000</v>
      </c>
      <c r="J202" s="67" t="s">
        <v>67</v>
      </c>
      <c r="K202" s="67" t="s">
        <v>68</v>
      </c>
      <c r="L202" s="68" t="s">
        <v>227</v>
      </c>
    </row>
    <row r="203" spans="1:12" ht="75" customHeight="1">
      <c r="A203" s="32"/>
      <c r="B203" s="82">
        <v>81101700</v>
      </c>
      <c r="C203" s="43" t="s">
        <v>41</v>
      </c>
      <c r="D203" s="83" t="s">
        <v>57</v>
      </c>
      <c r="E203" s="77" t="s">
        <v>58</v>
      </c>
      <c r="F203" s="66" t="s">
        <v>77</v>
      </c>
      <c r="G203" s="66" t="s">
        <v>59</v>
      </c>
      <c r="H203" s="41"/>
      <c r="I203" s="56">
        <v>40000000</v>
      </c>
      <c r="J203" s="67" t="s">
        <v>67</v>
      </c>
      <c r="K203" s="67" t="s">
        <v>68</v>
      </c>
      <c r="L203" s="68" t="s">
        <v>227</v>
      </c>
    </row>
    <row r="204" spans="1:12" ht="75" customHeight="1">
      <c r="A204" s="32"/>
      <c r="B204" s="82">
        <v>41101800</v>
      </c>
      <c r="C204" s="43" t="s">
        <v>261</v>
      </c>
      <c r="D204" s="83" t="s">
        <v>57</v>
      </c>
      <c r="E204" s="77" t="s">
        <v>58</v>
      </c>
      <c r="F204" s="66" t="s">
        <v>77</v>
      </c>
      <c r="G204" s="66" t="s">
        <v>59</v>
      </c>
      <c r="H204" s="41"/>
      <c r="I204" s="56">
        <v>70000000</v>
      </c>
      <c r="J204" s="67" t="s">
        <v>67</v>
      </c>
      <c r="K204" s="67" t="s">
        <v>68</v>
      </c>
      <c r="L204" s="68" t="s">
        <v>225</v>
      </c>
    </row>
    <row r="205" spans="1:12" ht="75" customHeight="1">
      <c r="A205" s="32"/>
      <c r="B205" s="65">
        <v>80141627</v>
      </c>
      <c r="C205" s="84" t="s">
        <v>241</v>
      </c>
      <c r="D205" s="77" t="s">
        <v>86</v>
      </c>
      <c r="E205" s="66" t="s">
        <v>108</v>
      </c>
      <c r="F205" s="66" t="s">
        <v>77</v>
      </c>
      <c r="G205" s="66" t="s">
        <v>59</v>
      </c>
      <c r="H205" s="59">
        <v>3000000</v>
      </c>
      <c r="I205" s="59">
        <v>9000000</v>
      </c>
      <c r="J205" s="67" t="s">
        <v>67</v>
      </c>
      <c r="K205" s="67" t="s">
        <v>68</v>
      </c>
      <c r="L205" s="68" t="s">
        <v>432</v>
      </c>
    </row>
    <row r="206" spans="1:12" ht="75" customHeight="1">
      <c r="A206" s="32"/>
      <c r="B206" s="82">
        <v>82101504</v>
      </c>
      <c r="C206" s="40" t="s">
        <v>262</v>
      </c>
      <c r="D206" s="77" t="s">
        <v>86</v>
      </c>
      <c r="E206" s="42" t="s">
        <v>263</v>
      </c>
      <c r="F206" s="66" t="s">
        <v>77</v>
      </c>
      <c r="G206" s="66" t="s">
        <v>59</v>
      </c>
      <c r="H206" s="59"/>
      <c r="I206" s="59">
        <v>20000000</v>
      </c>
      <c r="J206" s="67" t="s">
        <v>67</v>
      </c>
      <c r="K206" s="67" t="s">
        <v>68</v>
      </c>
      <c r="L206" s="68" t="s">
        <v>432</v>
      </c>
    </row>
    <row r="207" spans="1:12" ht="75" customHeight="1">
      <c r="A207" s="32"/>
      <c r="B207" s="65">
        <v>43231500</v>
      </c>
      <c r="C207" s="76" t="s">
        <v>137</v>
      </c>
      <c r="D207" s="83" t="s">
        <v>57</v>
      </c>
      <c r="E207" s="66" t="s">
        <v>58</v>
      </c>
      <c r="F207" s="66" t="s">
        <v>77</v>
      </c>
      <c r="G207" s="66" t="s">
        <v>59</v>
      </c>
      <c r="H207" s="56">
        <v>4432792</v>
      </c>
      <c r="I207" s="86">
        <v>53193504</v>
      </c>
      <c r="J207" s="67" t="s">
        <v>67</v>
      </c>
      <c r="K207" s="67" t="s">
        <v>68</v>
      </c>
      <c r="L207" s="68" t="s">
        <v>433</v>
      </c>
    </row>
    <row r="208" spans="1:12" ht="75">
      <c r="A208" s="32"/>
      <c r="B208" s="82">
        <v>73152100</v>
      </c>
      <c r="C208" s="43" t="s">
        <v>265</v>
      </c>
      <c r="D208" s="83" t="s">
        <v>89</v>
      </c>
      <c r="E208" s="66" t="s">
        <v>58</v>
      </c>
      <c r="F208" s="66" t="s">
        <v>77</v>
      </c>
      <c r="G208" s="66" t="s">
        <v>59</v>
      </c>
      <c r="H208" s="41"/>
      <c r="I208" s="86">
        <v>6000000</v>
      </c>
      <c r="J208" s="67" t="s">
        <v>67</v>
      </c>
      <c r="K208" s="67" t="s">
        <v>68</v>
      </c>
      <c r="L208" s="68" t="s">
        <v>225</v>
      </c>
    </row>
    <row r="209" spans="1:12" ht="75">
      <c r="A209" s="32"/>
      <c r="B209" s="82" t="s">
        <v>267</v>
      </c>
      <c r="C209" s="43" t="s">
        <v>266</v>
      </c>
      <c r="D209" s="83" t="s">
        <v>86</v>
      </c>
      <c r="E209" s="66" t="s">
        <v>73</v>
      </c>
      <c r="F209" s="66" t="s">
        <v>77</v>
      </c>
      <c r="G209" s="66" t="s">
        <v>59</v>
      </c>
      <c r="H209" s="41"/>
      <c r="I209" s="86">
        <v>13000000</v>
      </c>
      <c r="J209" s="67" t="s">
        <v>67</v>
      </c>
      <c r="K209" s="67" t="s">
        <v>68</v>
      </c>
      <c r="L209" s="68" t="s">
        <v>225</v>
      </c>
    </row>
    <row r="210" spans="1:12" ht="75" customHeight="1">
      <c r="A210" s="32"/>
      <c r="B210" s="65">
        <v>15101506</v>
      </c>
      <c r="C210" s="76" t="s">
        <v>194</v>
      </c>
      <c r="D210" s="83" t="s">
        <v>57</v>
      </c>
      <c r="E210" s="66" t="s">
        <v>106</v>
      </c>
      <c r="F210" s="60" t="s">
        <v>75</v>
      </c>
      <c r="G210" s="66" t="s">
        <v>59</v>
      </c>
      <c r="H210" s="56">
        <f>Tabla1[[#This Row],[Valor estimado en la vigencia actual]]/8</f>
        <v>39472150</v>
      </c>
      <c r="I210" s="56">
        <v>315777200</v>
      </c>
      <c r="J210" s="67" t="s">
        <v>67</v>
      </c>
      <c r="K210" s="67" t="s">
        <v>68</v>
      </c>
      <c r="L210" s="68" t="s">
        <v>225</v>
      </c>
    </row>
    <row r="211" spans="1:12" ht="75" customHeight="1">
      <c r="A211" s="32"/>
      <c r="B211" s="82">
        <v>14111537</v>
      </c>
      <c r="C211" s="43" t="s">
        <v>264</v>
      </c>
      <c r="D211" s="44" t="s">
        <v>90</v>
      </c>
      <c r="E211" s="42" t="s">
        <v>84</v>
      </c>
      <c r="F211" s="66" t="s">
        <v>77</v>
      </c>
      <c r="G211" s="66" t="s">
        <v>59</v>
      </c>
      <c r="H211" s="41"/>
      <c r="I211" s="56">
        <v>7500000</v>
      </c>
      <c r="J211" s="67" t="s">
        <v>67</v>
      </c>
      <c r="K211" s="67" t="s">
        <v>68</v>
      </c>
      <c r="L211" s="68" t="s">
        <v>433</v>
      </c>
    </row>
    <row r="212" spans="1:12" ht="75">
      <c r="A212" s="32"/>
      <c r="B212" s="65">
        <v>84131500</v>
      </c>
      <c r="C212" s="76" t="s">
        <v>243</v>
      </c>
      <c r="D212" s="77" t="s">
        <v>219</v>
      </c>
      <c r="E212" s="66" t="s">
        <v>58</v>
      </c>
      <c r="F212" s="60" t="s">
        <v>75</v>
      </c>
      <c r="G212" s="66" t="s">
        <v>59</v>
      </c>
      <c r="H212" s="41"/>
      <c r="I212" s="56">
        <v>900000000</v>
      </c>
      <c r="J212" s="67" t="s">
        <v>67</v>
      </c>
      <c r="K212" s="67" t="s">
        <v>68</v>
      </c>
      <c r="L212" s="68" t="s">
        <v>433</v>
      </c>
    </row>
    <row r="213" spans="1:12" ht="120">
      <c r="A213" s="38"/>
      <c r="B213" s="72" t="s">
        <v>268</v>
      </c>
      <c r="C213" s="61" t="s">
        <v>269</v>
      </c>
      <c r="D213" s="77" t="s">
        <v>57</v>
      </c>
      <c r="E213" s="66" t="s">
        <v>58</v>
      </c>
      <c r="F213" s="60" t="s">
        <v>224</v>
      </c>
      <c r="G213" s="66" t="s">
        <v>59</v>
      </c>
      <c r="H213" s="41"/>
      <c r="I213" s="91">
        <v>2795278072</v>
      </c>
      <c r="J213" s="67" t="s">
        <v>67</v>
      </c>
      <c r="K213" s="67" t="s">
        <v>68</v>
      </c>
      <c r="L213" s="68"/>
    </row>
    <row r="214" spans="1:12" ht="75">
      <c r="A214" s="32"/>
      <c r="B214" s="82" t="s">
        <v>295</v>
      </c>
      <c r="C214" s="43" t="s">
        <v>290</v>
      </c>
      <c r="D214" s="44" t="s">
        <v>57</v>
      </c>
      <c r="E214" s="42" t="s">
        <v>84</v>
      </c>
      <c r="F214" s="60" t="s">
        <v>313</v>
      </c>
      <c r="G214" s="66" t="s">
        <v>59</v>
      </c>
      <c r="H214" s="92">
        <v>41675400</v>
      </c>
      <c r="I214" s="56">
        <v>41675400</v>
      </c>
      <c r="J214" s="67" t="s">
        <v>67</v>
      </c>
      <c r="K214" s="67" t="s">
        <v>68</v>
      </c>
      <c r="L214" s="68" t="s">
        <v>226</v>
      </c>
    </row>
    <row r="215" spans="1:12" ht="60">
      <c r="A215" s="32"/>
      <c r="B215" s="82">
        <v>73152100</v>
      </c>
      <c r="C215" s="43" t="s">
        <v>291</v>
      </c>
      <c r="D215" s="44" t="s">
        <v>57</v>
      </c>
      <c r="E215" s="66" t="s">
        <v>58</v>
      </c>
      <c r="F215" s="60" t="s">
        <v>66</v>
      </c>
      <c r="G215" s="66" t="s">
        <v>59</v>
      </c>
      <c r="H215" s="91">
        <f>Tabla1[[#This Row],[Valor estimado en la vigencia actual]]/12</f>
        <v>376833.33333333331</v>
      </c>
      <c r="I215" s="56">
        <v>4522000</v>
      </c>
      <c r="J215" s="67" t="s">
        <v>67</v>
      </c>
      <c r="K215" s="67" t="s">
        <v>68</v>
      </c>
      <c r="L215" s="68" t="s">
        <v>227</v>
      </c>
    </row>
    <row r="216" spans="1:12" ht="60">
      <c r="A216" s="116"/>
      <c r="B216" s="82">
        <v>72153200</v>
      </c>
      <c r="C216" s="53" t="s">
        <v>296</v>
      </c>
      <c r="D216" s="98" t="s">
        <v>89</v>
      </c>
      <c r="E216" s="94" t="s">
        <v>300</v>
      </c>
      <c r="F216" s="52" t="s">
        <v>75</v>
      </c>
      <c r="G216" s="66" t="s">
        <v>59</v>
      </c>
      <c r="H216" s="91"/>
      <c r="I216" s="56">
        <v>270000000</v>
      </c>
      <c r="J216" s="67" t="s">
        <v>67</v>
      </c>
      <c r="K216" s="67" t="s">
        <v>68</v>
      </c>
      <c r="L216" s="68" t="s">
        <v>227</v>
      </c>
    </row>
    <row r="217" spans="1:12" ht="75">
      <c r="A217" s="116"/>
      <c r="B217" s="65" t="s">
        <v>72</v>
      </c>
      <c r="C217" s="43" t="s">
        <v>294</v>
      </c>
      <c r="D217" s="44" t="s">
        <v>57</v>
      </c>
      <c r="E217" s="42" t="s">
        <v>259</v>
      </c>
      <c r="F217" s="60" t="s">
        <v>77</v>
      </c>
      <c r="G217" s="66" t="s">
        <v>59</v>
      </c>
      <c r="H217" s="91">
        <f>Tabla1[[#This Row],[Valor estimado en la vigencia actual]]/6</f>
        <v>20278552</v>
      </c>
      <c r="I217" s="56">
        <v>121671312</v>
      </c>
      <c r="J217" s="67" t="s">
        <v>67</v>
      </c>
      <c r="K217" s="67" t="s">
        <v>68</v>
      </c>
      <c r="L217" s="68" t="s">
        <v>432</v>
      </c>
    </row>
    <row r="218" spans="1:12" ht="54" customHeight="1">
      <c r="A218" s="116"/>
      <c r="B218" s="82">
        <v>27121700</v>
      </c>
      <c r="C218" s="53" t="s">
        <v>293</v>
      </c>
      <c r="D218" s="77" t="s">
        <v>57</v>
      </c>
      <c r="E218" s="42" t="s">
        <v>223</v>
      </c>
      <c r="F218" s="52" t="s">
        <v>75</v>
      </c>
      <c r="G218" s="66" t="s">
        <v>59</v>
      </c>
      <c r="H218" s="91">
        <f>Tabla1[[#This Row],[Valor estimado en la vigencia actual]]/4</f>
        <v>305136889</v>
      </c>
      <c r="I218" s="56">
        <v>1220547556</v>
      </c>
      <c r="J218" s="67" t="s">
        <v>67</v>
      </c>
      <c r="K218" s="67" t="s">
        <v>68</v>
      </c>
      <c r="L218" s="68" t="s">
        <v>432</v>
      </c>
    </row>
    <row r="219" spans="1:12" ht="75">
      <c r="A219" s="89"/>
      <c r="B219" s="93" t="s">
        <v>72</v>
      </c>
      <c r="C219" s="51" t="s">
        <v>315</v>
      </c>
      <c r="D219" s="52" t="s">
        <v>57</v>
      </c>
      <c r="E219" s="42" t="s">
        <v>223</v>
      </c>
      <c r="F219" s="60" t="s">
        <v>77</v>
      </c>
      <c r="G219" s="60" t="s">
        <v>59</v>
      </c>
      <c r="H219" s="91">
        <f>+Tabla1[[#This Row],[Valor estimado en la vigencia actual]]/4</f>
        <v>16027765.75</v>
      </c>
      <c r="I219" s="56">
        <v>64111063</v>
      </c>
      <c r="J219" s="60" t="s">
        <v>67</v>
      </c>
      <c r="K219" s="60" t="s">
        <v>68</v>
      </c>
      <c r="L219" s="51" t="s">
        <v>432</v>
      </c>
    </row>
    <row r="220" spans="1:12" ht="60">
      <c r="A220" s="89"/>
      <c r="B220" s="82">
        <v>73152100</v>
      </c>
      <c r="C220" s="53" t="s">
        <v>314</v>
      </c>
      <c r="D220" s="77" t="s">
        <v>57</v>
      </c>
      <c r="E220" s="60" t="s">
        <v>298</v>
      </c>
      <c r="F220" s="60" t="s">
        <v>66</v>
      </c>
      <c r="G220" s="66" t="s">
        <v>59</v>
      </c>
      <c r="H220" s="91">
        <f>Tabla1[[#This Row],[Valor estimado en la vigencia actual]]/11</f>
        <v>1373210.4545454546</v>
      </c>
      <c r="I220" s="56">
        <v>15105315</v>
      </c>
      <c r="J220" s="67" t="s">
        <v>67</v>
      </c>
      <c r="K220" s="67" t="s">
        <v>68</v>
      </c>
      <c r="L220" s="68" t="s">
        <v>227</v>
      </c>
    </row>
    <row r="221" spans="1:12" ht="75">
      <c r="A221" s="89"/>
      <c r="B221" s="82">
        <v>81112501</v>
      </c>
      <c r="C221" s="53" t="s">
        <v>285</v>
      </c>
      <c r="D221" s="77" t="s">
        <v>57</v>
      </c>
      <c r="E221" s="77" t="s">
        <v>84</v>
      </c>
      <c r="F221" s="60" t="s">
        <v>77</v>
      </c>
      <c r="G221" s="66" t="s">
        <v>59</v>
      </c>
      <c r="H221" s="91">
        <f>Tabla1[[#This Row],[Valor estimado en la vigencia actual]]</f>
        <v>10000000</v>
      </c>
      <c r="I221" s="56">
        <v>10000000</v>
      </c>
      <c r="J221" s="67" t="s">
        <v>67</v>
      </c>
      <c r="K221" s="67" t="s">
        <v>68</v>
      </c>
      <c r="L221" s="68" t="s">
        <v>432</v>
      </c>
    </row>
    <row r="222" spans="1:12" ht="72" customHeight="1">
      <c r="A222" s="89"/>
      <c r="B222" s="82">
        <v>85101500</v>
      </c>
      <c r="C222" s="43" t="s">
        <v>286</v>
      </c>
      <c r="D222" s="77" t="s">
        <v>57</v>
      </c>
      <c r="E222" s="66" t="s">
        <v>58</v>
      </c>
      <c r="F222" s="60" t="s">
        <v>77</v>
      </c>
      <c r="G222" s="66" t="s">
        <v>59</v>
      </c>
      <c r="H222" s="91">
        <f>Tabla1[[#This Row],[Valor estimado en la vigencia actual]]/12</f>
        <v>17833333.333333332</v>
      </c>
      <c r="I222" s="56">
        <v>214000000</v>
      </c>
      <c r="J222" s="67" t="s">
        <v>67</v>
      </c>
      <c r="K222" s="67" t="s">
        <v>68</v>
      </c>
      <c r="L222" s="68" t="s">
        <v>432</v>
      </c>
    </row>
    <row r="223" spans="1:12" ht="75">
      <c r="A223" s="116"/>
      <c r="B223" s="119">
        <v>24102004</v>
      </c>
      <c r="C223" s="53" t="s">
        <v>360</v>
      </c>
      <c r="D223" s="77" t="s">
        <v>86</v>
      </c>
      <c r="E223" s="66" t="s">
        <v>84</v>
      </c>
      <c r="F223" s="60" t="s">
        <v>77</v>
      </c>
      <c r="G223" s="66" t="s">
        <v>59</v>
      </c>
      <c r="H223" s="91">
        <f>Tabla1[[#This Row],[Valor estimado en la vigencia actual]]</f>
        <v>11305000</v>
      </c>
      <c r="I223" s="56">
        <v>11305000</v>
      </c>
      <c r="J223" s="67" t="s">
        <v>67</v>
      </c>
      <c r="K223" s="67" t="s">
        <v>68</v>
      </c>
      <c r="L223" s="68" t="s">
        <v>432</v>
      </c>
    </row>
    <row r="224" spans="1:12" ht="90">
      <c r="A224" s="117"/>
      <c r="B224" s="95">
        <v>60104000</v>
      </c>
      <c r="C224" s="61" t="s">
        <v>359</v>
      </c>
      <c r="D224" s="88" t="s">
        <v>90</v>
      </c>
      <c r="E224" s="60" t="s">
        <v>85</v>
      </c>
      <c r="F224" s="60" t="s">
        <v>77</v>
      </c>
      <c r="G224" s="66" t="s">
        <v>59</v>
      </c>
      <c r="H224" s="91">
        <f>Tabla1[[#This Row],[Valor estimado en la vigencia actual]]/11</f>
        <v>3056570.9090909092</v>
      </c>
      <c r="I224" s="56">
        <v>33622280</v>
      </c>
      <c r="J224" s="67" t="s">
        <v>67</v>
      </c>
      <c r="K224" s="67" t="s">
        <v>68</v>
      </c>
      <c r="L224" s="68" t="s">
        <v>122</v>
      </c>
    </row>
    <row r="225" spans="1:12" ht="90">
      <c r="A225" s="117"/>
      <c r="B225" s="95">
        <v>42140000</v>
      </c>
      <c r="C225" s="40" t="s">
        <v>283</v>
      </c>
      <c r="D225" s="42" t="s">
        <v>90</v>
      </c>
      <c r="E225" s="42" t="s">
        <v>85</v>
      </c>
      <c r="F225" s="60" t="s">
        <v>77</v>
      </c>
      <c r="G225" s="66" t="s">
        <v>59</v>
      </c>
      <c r="H225" s="91">
        <f>Tabla1[[#This Row],[Valor estimado en la vigencia actual]]/11</f>
        <v>909090.90909090906</v>
      </c>
      <c r="I225" s="56">
        <v>10000000</v>
      </c>
      <c r="J225" s="67" t="s">
        <v>67</v>
      </c>
      <c r="K225" s="67" t="s">
        <v>68</v>
      </c>
      <c r="L225" s="68" t="s">
        <v>122</v>
      </c>
    </row>
    <row r="226" spans="1:12" ht="75">
      <c r="A226" s="118"/>
      <c r="B226" s="95">
        <v>44122015</v>
      </c>
      <c r="C226" s="51" t="s">
        <v>284</v>
      </c>
      <c r="D226" s="52" t="s">
        <v>86</v>
      </c>
      <c r="E226" s="60" t="s">
        <v>259</v>
      </c>
      <c r="F226" s="60" t="s">
        <v>77</v>
      </c>
      <c r="G226" s="60" t="s">
        <v>59</v>
      </c>
      <c r="H226" s="91">
        <f>I226/6</f>
        <v>43333333.333333336</v>
      </c>
      <c r="I226" s="56">
        <v>260000000</v>
      </c>
      <c r="J226" s="60" t="s">
        <v>67</v>
      </c>
      <c r="K226" s="60" t="s">
        <v>68</v>
      </c>
      <c r="L226" s="51" t="s">
        <v>432</v>
      </c>
    </row>
    <row r="227" spans="1:12" ht="90">
      <c r="A227" s="118"/>
      <c r="B227" s="95">
        <v>80100000</v>
      </c>
      <c r="C227" s="62" t="s">
        <v>297</v>
      </c>
      <c r="D227" s="60" t="s">
        <v>90</v>
      </c>
      <c r="E227" s="60" t="s">
        <v>85</v>
      </c>
      <c r="F227" s="60" t="s">
        <v>66</v>
      </c>
      <c r="G227" s="60" t="s">
        <v>59</v>
      </c>
      <c r="H227" s="91">
        <v>12000000</v>
      </c>
      <c r="I227" s="56">
        <f>H227*11</f>
        <v>132000000</v>
      </c>
      <c r="J227" s="60" t="s">
        <v>67</v>
      </c>
      <c r="K227" s="60" t="s">
        <v>68</v>
      </c>
      <c r="L227" s="51" t="s">
        <v>433</v>
      </c>
    </row>
    <row r="228" spans="1:12" ht="60">
      <c r="A228" s="89"/>
      <c r="B228" s="95">
        <v>56121805</v>
      </c>
      <c r="C228" s="51" t="s">
        <v>389</v>
      </c>
      <c r="D228" s="60" t="s">
        <v>89</v>
      </c>
      <c r="E228" s="60" t="s">
        <v>304</v>
      </c>
      <c r="F228" s="60" t="s">
        <v>77</v>
      </c>
      <c r="G228" s="60" t="s">
        <v>59</v>
      </c>
      <c r="H228" s="91">
        <f>I228/2</f>
        <v>12874312.5</v>
      </c>
      <c r="I228" s="56">
        <v>25748625</v>
      </c>
      <c r="J228" s="60" t="s">
        <v>67</v>
      </c>
      <c r="K228" s="60" t="s">
        <v>68</v>
      </c>
      <c r="L228" s="51" t="s">
        <v>227</v>
      </c>
    </row>
    <row r="229" spans="1:12" ht="75">
      <c r="A229" s="89"/>
      <c r="B229" s="93" t="s">
        <v>72</v>
      </c>
      <c r="C229" s="51" t="s">
        <v>302</v>
      </c>
      <c r="D229" s="52" t="s">
        <v>90</v>
      </c>
      <c r="E229" s="60" t="s">
        <v>303</v>
      </c>
      <c r="F229" s="60" t="s">
        <v>228</v>
      </c>
      <c r="G229" s="60" t="s">
        <v>59</v>
      </c>
      <c r="H229" s="91" t="s">
        <v>307</v>
      </c>
      <c r="I229" s="56">
        <v>4951882360</v>
      </c>
      <c r="J229" s="60" t="s">
        <v>67</v>
      </c>
      <c r="K229" s="60" t="s">
        <v>68</v>
      </c>
      <c r="L229" s="51" t="s">
        <v>432</v>
      </c>
    </row>
    <row r="230" spans="1:12" ht="75">
      <c r="A230" s="89"/>
      <c r="B230" s="93" t="s">
        <v>72</v>
      </c>
      <c r="C230" s="51" t="s">
        <v>306</v>
      </c>
      <c r="D230" s="52" t="s">
        <v>90</v>
      </c>
      <c r="E230" s="60" t="s">
        <v>303</v>
      </c>
      <c r="F230" s="60" t="s">
        <v>77</v>
      </c>
      <c r="G230" s="60" t="s">
        <v>59</v>
      </c>
      <c r="H230" s="91">
        <f>I230/7</f>
        <v>32499219.714285713</v>
      </c>
      <c r="I230" s="56">
        <v>227494538</v>
      </c>
      <c r="J230" s="60" t="s">
        <v>67</v>
      </c>
      <c r="K230" s="60" t="s">
        <v>68</v>
      </c>
      <c r="L230" s="51" t="s">
        <v>432</v>
      </c>
    </row>
    <row r="231" spans="1:12" ht="75">
      <c r="A231" s="89"/>
      <c r="B231" s="93" t="s">
        <v>72</v>
      </c>
      <c r="C231" s="51" t="s">
        <v>301</v>
      </c>
      <c r="D231" s="52" t="s">
        <v>86</v>
      </c>
      <c r="E231" s="60" t="s">
        <v>299</v>
      </c>
      <c r="F231" s="60" t="s">
        <v>75</v>
      </c>
      <c r="G231" s="60" t="s">
        <v>59</v>
      </c>
      <c r="H231" s="99" t="s">
        <v>307</v>
      </c>
      <c r="I231" s="56">
        <v>1080000000</v>
      </c>
      <c r="J231" s="60" t="s">
        <v>67</v>
      </c>
      <c r="K231" s="60" t="s">
        <v>68</v>
      </c>
      <c r="L231" s="51" t="s">
        <v>432</v>
      </c>
    </row>
    <row r="232" spans="1:12" ht="75">
      <c r="A232" s="89"/>
      <c r="B232" s="93" t="s">
        <v>72</v>
      </c>
      <c r="C232" s="51" t="s">
        <v>305</v>
      </c>
      <c r="D232" s="52" t="s">
        <v>86</v>
      </c>
      <c r="E232" s="60" t="s">
        <v>299</v>
      </c>
      <c r="F232" s="60" t="s">
        <v>75</v>
      </c>
      <c r="G232" s="60" t="s">
        <v>59</v>
      </c>
      <c r="H232" s="99">
        <f>I232/5</f>
        <v>10000000</v>
      </c>
      <c r="I232" s="56">
        <v>50000000</v>
      </c>
      <c r="J232" s="60" t="s">
        <v>67</v>
      </c>
      <c r="K232" s="60" t="s">
        <v>68</v>
      </c>
      <c r="L232" s="51" t="s">
        <v>432</v>
      </c>
    </row>
    <row r="233" spans="1:12" ht="75">
      <c r="A233" s="89"/>
      <c r="B233" s="93">
        <v>80121607</v>
      </c>
      <c r="C233" s="51" t="s">
        <v>317</v>
      </c>
      <c r="D233" s="52" t="s">
        <v>57</v>
      </c>
      <c r="E233" s="60" t="s">
        <v>58</v>
      </c>
      <c r="F233" s="60" t="s">
        <v>77</v>
      </c>
      <c r="G233" s="60" t="s">
        <v>59</v>
      </c>
      <c r="H233" s="99" t="s">
        <v>307</v>
      </c>
      <c r="I233" s="56">
        <v>100000000</v>
      </c>
      <c r="J233" s="60" t="s">
        <v>67</v>
      </c>
      <c r="K233" s="60" t="s">
        <v>68</v>
      </c>
      <c r="L233" s="51" t="s">
        <v>433</v>
      </c>
    </row>
    <row r="234" spans="1:12" ht="75">
      <c r="A234" s="89"/>
      <c r="B234" s="93">
        <v>72101517</v>
      </c>
      <c r="C234" s="51" t="s">
        <v>318</v>
      </c>
      <c r="D234" s="52" t="s">
        <v>57</v>
      </c>
      <c r="E234" s="60" t="s">
        <v>304</v>
      </c>
      <c r="F234" s="60" t="s">
        <v>319</v>
      </c>
      <c r="G234" s="60" t="s">
        <v>59</v>
      </c>
      <c r="H234" s="99" t="s">
        <v>307</v>
      </c>
      <c r="I234" s="56">
        <v>47000000</v>
      </c>
      <c r="J234" s="60" t="s">
        <v>67</v>
      </c>
      <c r="K234" s="60" t="s">
        <v>68</v>
      </c>
      <c r="L234" s="51" t="s">
        <v>433</v>
      </c>
    </row>
    <row r="235" spans="1:12" ht="105">
      <c r="A235" s="89"/>
      <c r="B235" s="72">
        <v>80131502</v>
      </c>
      <c r="C235" s="79" t="s">
        <v>320</v>
      </c>
      <c r="D235" s="52" t="s">
        <v>57</v>
      </c>
      <c r="E235" s="52" t="s">
        <v>321</v>
      </c>
      <c r="F235" s="60" t="s">
        <v>77</v>
      </c>
      <c r="G235" s="60" t="s">
        <v>59</v>
      </c>
      <c r="H235" s="99" t="s">
        <v>307</v>
      </c>
      <c r="I235" s="99">
        <v>8000000</v>
      </c>
      <c r="J235" s="60" t="s">
        <v>67</v>
      </c>
      <c r="K235" s="60" t="s">
        <v>68</v>
      </c>
      <c r="L235" s="51" t="s">
        <v>433</v>
      </c>
    </row>
    <row r="236" spans="1:12" ht="75">
      <c r="A236" s="89"/>
      <c r="B236" s="93">
        <v>80131502</v>
      </c>
      <c r="C236" s="79" t="s">
        <v>322</v>
      </c>
      <c r="D236" s="52" t="s">
        <v>90</v>
      </c>
      <c r="E236" s="60" t="s">
        <v>108</v>
      </c>
      <c r="F236" s="60" t="s">
        <v>77</v>
      </c>
      <c r="G236" s="60" t="s">
        <v>59</v>
      </c>
      <c r="H236" s="99">
        <v>74142000</v>
      </c>
      <c r="I236" s="56">
        <f>+H236*10</f>
        <v>741420000</v>
      </c>
      <c r="J236" s="60" t="s">
        <v>67</v>
      </c>
      <c r="K236" s="60" t="s">
        <v>68</v>
      </c>
      <c r="L236" s="51" t="s">
        <v>433</v>
      </c>
    </row>
    <row r="237" spans="1:12" ht="75">
      <c r="A237" s="89"/>
      <c r="B237" s="102" t="s">
        <v>324</v>
      </c>
      <c r="C237" s="79" t="s">
        <v>325</v>
      </c>
      <c r="D237" s="52" t="s">
        <v>57</v>
      </c>
      <c r="E237" s="60" t="s">
        <v>84</v>
      </c>
      <c r="F237" s="60" t="s">
        <v>77</v>
      </c>
      <c r="G237" s="60" t="s">
        <v>59</v>
      </c>
      <c r="H237" s="99" t="s">
        <v>307</v>
      </c>
      <c r="I237" s="56">
        <v>150000000</v>
      </c>
      <c r="J237" s="60" t="s">
        <v>67</v>
      </c>
      <c r="K237" s="60" t="s">
        <v>68</v>
      </c>
      <c r="L237" s="51" t="s">
        <v>433</v>
      </c>
    </row>
    <row r="238" spans="1:12" ht="75">
      <c r="A238" s="89"/>
      <c r="B238" s="93">
        <v>52131604</v>
      </c>
      <c r="C238" s="79" t="s">
        <v>363</v>
      </c>
      <c r="D238" s="52" t="s">
        <v>90</v>
      </c>
      <c r="E238" s="60" t="s">
        <v>84</v>
      </c>
      <c r="F238" s="60" t="s">
        <v>319</v>
      </c>
      <c r="G238" s="60" t="s">
        <v>59</v>
      </c>
      <c r="H238" s="99" t="s">
        <v>307</v>
      </c>
      <c r="I238" s="56">
        <v>1430000</v>
      </c>
      <c r="J238" s="60" t="s">
        <v>67</v>
      </c>
      <c r="K238" s="60" t="s">
        <v>68</v>
      </c>
      <c r="L238" s="51" t="s">
        <v>433</v>
      </c>
    </row>
    <row r="239" spans="1:12" ht="114">
      <c r="A239" s="89"/>
      <c r="B239" s="102" t="s">
        <v>323</v>
      </c>
      <c r="C239" s="79" t="s">
        <v>362</v>
      </c>
      <c r="D239" s="52" t="s">
        <v>90</v>
      </c>
      <c r="E239" s="60" t="s">
        <v>84</v>
      </c>
      <c r="F239" s="60" t="s">
        <v>319</v>
      </c>
      <c r="G239" s="60" t="s">
        <v>59</v>
      </c>
      <c r="H239" s="99" t="s">
        <v>307</v>
      </c>
      <c r="I239" s="56">
        <v>15030000</v>
      </c>
      <c r="J239" s="60" t="s">
        <v>67</v>
      </c>
      <c r="K239" s="60" t="s">
        <v>68</v>
      </c>
      <c r="L239" s="51" t="s">
        <v>433</v>
      </c>
    </row>
    <row r="240" spans="1:12" ht="114">
      <c r="A240" s="89"/>
      <c r="B240" s="102" t="s">
        <v>323</v>
      </c>
      <c r="C240" s="79" t="s">
        <v>364</v>
      </c>
      <c r="D240" s="52" t="s">
        <v>90</v>
      </c>
      <c r="E240" s="60" t="s">
        <v>84</v>
      </c>
      <c r="F240" s="60" t="s">
        <v>319</v>
      </c>
      <c r="G240" s="60" t="s">
        <v>59</v>
      </c>
      <c r="H240" s="99" t="s">
        <v>307</v>
      </c>
      <c r="I240" s="56">
        <v>10318000</v>
      </c>
      <c r="J240" s="60" t="s">
        <v>67</v>
      </c>
      <c r="K240" s="60" t="s">
        <v>68</v>
      </c>
      <c r="L240" s="51" t="s">
        <v>433</v>
      </c>
    </row>
    <row r="241" spans="1:12" ht="75">
      <c r="A241" s="89"/>
      <c r="B241" s="102">
        <v>42192201</v>
      </c>
      <c r="C241" s="79" t="s">
        <v>326</v>
      </c>
      <c r="D241" s="52" t="s">
        <v>57</v>
      </c>
      <c r="E241" s="60" t="s">
        <v>84</v>
      </c>
      <c r="F241" s="60" t="s">
        <v>319</v>
      </c>
      <c r="G241" s="60" t="s">
        <v>59</v>
      </c>
      <c r="H241" s="99" t="s">
        <v>307</v>
      </c>
      <c r="I241" s="56">
        <v>11000000</v>
      </c>
      <c r="J241" s="60" t="s">
        <v>67</v>
      </c>
      <c r="K241" s="60" t="s">
        <v>68</v>
      </c>
      <c r="L241" s="51" t="s">
        <v>433</v>
      </c>
    </row>
    <row r="242" spans="1:12" ht="75">
      <c r="A242" s="89"/>
      <c r="B242" s="102">
        <v>72141103</v>
      </c>
      <c r="C242" s="79" t="s">
        <v>327</v>
      </c>
      <c r="D242" s="52" t="s">
        <v>90</v>
      </c>
      <c r="E242" s="60" t="s">
        <v>56</v>
      </c>
      <c r="F242" s="60" t="s">
        <v>319</v>
      </c>
      <c r="G242" s="60" t="s">
        <v>59</v>
      </c>
      <c r="H242" s="99" t="s">
        <v>307</v>
      </c>
      <c r="I242" s="56">
        <v>190000000</v>
      </c>
      <c r="J242" s="60" t="s">
        <v>67</v>
      </c>
      <c r="K242" s="60" t="s">
        <v>68</v>
      </c>
      <c r="L242" s="51" t="s">
        <v>433</v>
      </c>
    </row>
    <row r="243" spans="1:12" ht="75">
      <c r="A243" s="89"/>
      <c r="B243" s="102" t="s">
        <v>307</v>
      </c>
      <c r="C243" s="79" t="s">
        <v>328</v>
      </c>
      <c r="D243" s="52" t="s">
        <v>57</v>
      </c>
      <c r="E243" s="60" t="s">
        <v>88</v>
      </c>
      <c r="F243" s="60" t="s">
        <v>319</v>
      </c>
      <c r="G243" s="60" t="s">
        <v>59</v>
      </c>
      <c r="H243" s="99" t="s">
        <v>307</v>
      </c>
      <c r="I243" s="56">
        <v>67000000</v>
      </c>
      <c r="J243" s="60" t="s">
        <v>67</v>
      </c>
      <c r="K243" s="60" t="s">
        <v>68</v>
      </c>
      <c r="L243" s="51" t="s">
        <v>432</v>
      </c>
    </row>
    <row r="244" spans="1:12" ht="75">
      <c r="A244" s="89"/>
      <c r="B244" s="102" t="s">
        <v>330</v>
      </c>
      <c r="C244" s="79" t="s">
        <v>329</v>
      </c>
      <c r="D244" s="52" t="s">
        <v>57</v>
      </c>
      <c r="E244" s="60" t="s">
        <v>84</v>
      </c>
      <c r="F244" s="60" t="s">
        <v>319</v>
      </c>
      <c r="G244" s="60" t="s">
        <v>59</v>
      </c>
      <c r="H244" s="99" t="s">
        <v>307</v>
      </c>
      <c r="I244" s="56">
        <v>70000000</v>
      </c>
      <c r="J244" s="60" t="s">
        <v>67</v>
      </c>
      <c r="K244" s="60" t="s">
        <v>68</v>
      </c>
      <c r="L244" s="51" t="s">
        <v>433</v>
      </c>
    </row>
    <row r="245" spans="1:12" ht="75">
      <c r="A245" s="89"/>
      <c r="B245" s="102">
        <v>43211711</v>
      </c>
      <c r="C245" s="79" t="s">
        <v>331</v>
      </c>
      <c r="D245" s="52" t="s">
        <v>90</v>
      </c>
      <c r="E245" s="60" t="s">
        <v>84</v>
      </c>
      <c r="F245" s="60" t="s">
        <v>319</v>
      </c>
      <c r="G245" s="60" t="s">
        <v>59</v>
      </c>
      <c r="H245" s="99" t="s">
        <v>307</v>
      </c>
      <c r="I245" s="56">
        <v>37068500</v>
      </c>
      <c r="J245" s="60" t="s">
        <v>67</v>
      </c>
      <c r="K245" s="60" t="s">
        <v>68</v>
      </c>
      <c r="L245" s="51" t="s">
        <v>432</v>
      </c>
    </row>
    <row r="246" spans="1:12" ht="60">
      <c r="A246" s="89"/>
      <c r="B246" s="65">
        <v>81101700</v>
      </c>
      <c r="C246" s="79" t="s">
        <v>385</v>
      </c>
      <c r="D246" s="52" t="s">
        <v>86</v>
      </c>
      <c r="E246" s="60" t="s">
        <v>108</v>
      </c>
      <c r="F246" s="84" t="s">
        <v>340</v>
      </c>
      <c r="G246" s="60" t="s">
        <v>59</v>
      </c>
      <c r="H246" s="99"/>
      <c r="I246" s="104">
        <v>30345000</v>
      </c>
      <c r="J246" s="60" t="s">
        <v>67</v>
      </c>
      <c r="K246" s="60" t="s">
        <v>68</v>
      </c>
      <c r="L246" s="51" t="s">
        <v>227</v>
      </c>
    </row>
    <row r="247" spans="1:12" ht="60">
      <c r="A247" s="89"/>
      <c r="B247" s="65">
        <v>42140000</v>
      </c>
      <c r="C247" s="79" t="s">
        <v>334</v>
      </c>
      <c r="D247" s="52" t="s">
        <v>335</v>
      </c>
      <c r="E247" s="60" t="s">
        <v>106</v>
      </c>
      <c r="F247" s="67" t="s">
        <v>336</v>
      </c>
      <c r="G247" s="60" t="s">
        <v>59</v>
      </c>
      <c r="H247" s="99" t="s">
        <v>307</v>
      </c>
      <c r="I247" s="106">
        <v>180000000</v>
      </c>
      <c r="J247" s="60" t="s">
        <v>67</v>
      </c>
      <c r="K247" s="60" t="s">
        <v>68</v>
      </c>
      <c r="L247" s="51" t="s">
        <v>227</v>
      </c>
    </row>
    <row r="248" spans="1:12" ht="60">
      <c r="A248" s="89"/>
      <c r="B248" s="65">
        <v>42140001</v>
      </c>
      <c r="C248" s="79" t="s">
        <v>337</v>
      </c>
      <c r="D248" s="52" t="s">
        <v>89</v>
      </c>
      <c r="E248" s="60" t="s">
        <v>73</v>
      </c>
      <c r="F248" s="67" t="s">
        <v>336</v>
      </c>
      <c r="G248" s="60" t="s">
        <v>59</v>
      </c>
      <c r="H248" s="99" t="s">
        <v>307</v>
      </c>
      <c r="I248" s="106">
        <v>100000000</v>
      </c>
      <c r="J248" s="60" t="s">
        <v>67</v>
      </c>
      <c r="K248" s="60" t="s">
        <v>68</v>
      </c>
      <c r="L248" s="51" t="s">
        <v>227</v>
      </c>
    </row>
    <row r="249" spans="1:12" ht="60">
      <c r="A249" s="89"/>
      <c r="B249" s="65">
        <v>42140001</v>
      </c>
      <c r="C249" s="79" t="s">
        <v>338</v>
      </c>
      <c r="D249" s="52" t="s">
        <v>86</v>
      </c>
      <c r="E249" s="60" t="s">
        <v>73</v>
      </c>
      <c r="F249" s="67" t="s">
        <v>319</v>
      </c>
      <c r="G249" s="60" t="s">
        <v>59</v>
      </c>
      <c r="H249" s="99" t="s">
        <v>307</v>
      </c>
      <c r="I249" s="106">
        <v>30000000</v>
      </c>
      <c r="J249" s="60" t="s">
        <v>67</v>
      </c>
      <c r="K249" s="60" t="s">
        <v>68</v>
      </c>
      <c r="L249" s="51" t="s">
        <v>227</v>
      </c>
    </row>
    <row r="250" spans="1:12" ht="60">
      <c r="A250" s="89"/>
      <c r="B250" s="65">
        <v>81101700</v>
      </c>
      <c r="C250" s="79" t="s">
        <v>339</v>
      </c>
      <c r="D250" s="52" t="s">
        <v>90</v>
      </c>
      <c r="E250" s="60" t="s">
        <v>56</v>
      </c>
      <c r="F250" s="67" t="s">
        <v>340</v>
      </c>
      <c r="G250" s="60" t="s">
        <v>59</v>
      </c>
      <c r="H250" s="99" t="s">
        <v>307</v>
      </c>
      <c r="I250" s="106">
        <v>15000000</v>
      </c>
      <c r="J250" s="60" t="s">
        <v>67</v>
      </c>
      <c r="K250" s="60" t="s">
        <v>68</v>
      </c>
      <c r="L250" s="51" t="s">
        <v>227</v>
      </c>
    </row>
    <row r="251" spans="1:12" ht="60">
      <c r="A251" s="89"/>
      <c r="B251" s="65">
        <v>81101700</v>
      </c>
      <c r="C251" s="79" t="s">
        <v>341</v>
      </c>
      <c r="D251" s="52" t="s">
        <v>86</v>
      </c>
      <c r="E251" s="60" t="s">
        <v>84</v>
      </c>
      <c r="F251" s="60" t="s">
        <v>319</v>
      </c>
      <c r="G251" s="60" t="s">
        <v>59</v>
      </c>
      <c r="H251" s="99" t="s">
        <v>307</v>
      </c>
      <c r="I251" s="106">
        <v>2000000</v>
      </c>
      <c r="J251" s="60" t="s">
        <v>67</v>
      </c>
      <c r="K251" s="60" t="s">
        <v>68</v>
      </c>
      <c r="L251" s="51" t="s">
        <v>227</v>
      </c>
    </row>
    <row r="252" spans="1:12" ht="60">
      <c r="A252" s="89"/>
      <c r="B252" s="65">
        <v>81101700</v>
      </c>
      <c r="C252" s="79" t="s">
        <v>342</v>
      </c>
      <c r="D252" s="52" t="s">
        <v>90</v>
      </c>
      <c r="E252" s="60" t="s">
        <v>84</v>
      </c>
      <c r="F252" s="60" t="s">
        <v>319</v>
      </c>
      <c r="G252" s="60" t="s">
        <v>59</v>
      </c>
      <c r="H252" s="99" t="s">
        <v>307</v>
      </c>
      <c r="I252" s="106">
        <v>5000000</v>
      </c>
      <c r="J252" s="60" t="s">
        <v>67</v>
      </c>
      <c r="K252" s="60" t="s">
        <v>68</v>
      </c>
      <c r="L252" s="51" t="s">
        <v>227</v>
      </c>
    </row>
    <row r="253" spans="1:12" ht="60">
      <c r="A253" s="89"/>
      <c r="B253" s="65">
        <v>42000000</v>
      </c>
      <c r="C253" s="79" t="s">
        <v>343</v>
      </c>
      <c r="D253" s="52" t="s">
        <v>90</v>
      </c>
      <c r="E253" s="60" t="s">
        <v>88</v>
      </c>
      <c r="F253" s="60" t="s">
        <v>319</v>
      </c>
      <c r="G253" s="60" t="s">
        <v>59</v>
      </c>
      <c r="H253" s="99" t="s">
        <v>307</v>
      </c>
      <c r="I253" s="106">
        <v>40000000</v>
      </c>
      <c r="J253" s="60" t="s">
        <v>67</v>
      </c>
      <c r="K253" s="60" t="s">
        <v>68</v>
      </c>
      <c r="L253" s="51" t="s">
        <v>227</v>
      </c>
    </row>
    <row r="254" spans="1:12" ht="60">
      <c r="A254" s="89"/>
      <c r="B254" s="65">
        <v>42000000</v>
      </c>
      <c r="C254" s="85" t="s">
        <v>344</v>
      </c>
      <c r="D254" s="52" t="s">
        <v>90</v>
      </c>
      <c r="E254" s="60" t="s">
        <v>88</v>
      </c>
      <c r="F254" s="60" t="s">
        <v>319</v>
      </c>
      <c r="G254" s="60" t="s">
        <v>59</v>
      </c>
      <c r="H254" s="99" t="s">
        <v>307</v>
      </c>
      <c r="I254" s="106">
        <v>40000000</v>
      </c>
      <c r="J254" s="60" t="s">
        <v>67</v>
      </c>
      <c r="K254" s="60" t="s">
        <v>68</v>
      </c>
      <c r="L254" s="51" t="s">
        <v>227</v>
      </c>
    </row>
    <row r="255" spans="1:12" ht="60">
      <c r="A255" s="89"/>
      <c r="B255" s="65">
        <v>81141504</v>
      </c>
      <c r="C255" s="79" t="s">
        <v>345</v>
      </c>
      <c r="D255" s="52" t="s">
        <v>90</v>
      </c>
      <c r="E255" s="60" t="s">
        <v>84</v>
      </c>
      <c r="F255" s="60" t="s">
        <v>319</v>
      </c>
      <c r="G255" s="60" t="s">
        <v>59</v>
      </c>
      <c r="H255" s="99" t="s">
        <v>307</v>
      </c>
      <c r="I255" s="106">
        <v>10000000</v>
      </c>
      <c r="J255" s="60" t="s">
        <v>67</v>
      </c>
      <c r="K255" s="60" t="s">
        <v>68</v>
      </c>
      <c r="L255" s="51" t="s">
        <v>227</v>
      </c>
    </row>
    <row r="256" spans="1:12" ht="60">
      <c r="A256" s="89"/>
      <c r="B256" s="65">
        <v>81101700</v>
      </c>
      <c r="C256" s="79" t="s">
        <v>346</v>
      </c>
      <c r="D256" s="52" t="s">
        <v>90</v>
      </c>
      <c r="E256" s="60" t="s">
        <v>84</v>
      </c>
      <c r="F256" s="67" t="s">
        <v>340</v>
      </c>
      <c r="G256" s="60" t="s">
        <v>59</v>
      </c>
      <c r="H256" s="99" t="s">
        <v>307</v>
      </c>
      <c r="I256" s="106">
        <v>5771500</v>
      </c>
      <c r="J256" s="60" t="s">
        <v>67</v>
      </c>
      <c r="K256" s="60" t="s">
        <v>68</v>
      </c>
      <c r="L256" s="51" t="s">
        <v>227</v>
      </c>
    </row>
    <row r="257" spans="1:12" ht="60">
      <c r="A257" s="89"/>
      <c r="B257" s="65">
        <v>42000000</v>
      </c>
      <c r="C257" s="79" t="s">
        <v>347</v>
      </c>
      <c r="D257" s="52" t="s">
        <v>90</v>
      </c>
      <c r="E257" s="60" t="s">
        <v>84</v>
      </c>
      <c r="F257" s="67" t="s">
        <v>340</v>
      </c>
      <c r="G257" s="60" t="s">
        <v>59</v>
      </c>
      <c r="H257" s="99" t="s">
        <v>307</v>
      </c>
      <c r="I257" s="106">
        <v>3000000</v>
      </c>
      <c r="J257" s="60" t="s">
        <v>67</v>
      </c>
      <c r="K257" s="60" t="s">
        <v>68</v>
      </c>
      <c r="L257" s="51" t="s">
        <v>227</v>
      </c>
    </row>
    <row r="258" spans="1:12" ht="60">
      <c r="A258" s="89"/>
      <c r="B258" s="65">
        <v>81101700</v>
      </c>
      <c r="C258" s="85" t="s">
        <v>348</v>
      </c>
      <c r="D258" s="52" t="s">
        <v>220</v>
      </c>
      <c r="E258" s="60" t="s">
        <v>259</v>
      </c>
      <c r="F258" s="60" t="s">
        <v>319</v>
      </c>
      <c r="G258" s="60" t="s">
        <v>59</v>
      </c>
      <c r="H258" s="99" t="s">
        <v>307</v>
      </c>
      <c r="I258" s="106">
        <v>30000000</v>
      </c>
      <c r="J258" s="60" t="s">
        <v>67</v>
      </c>
      <c r="K258" s="60" t="s">
        <v>68</v>
      </c>
      <c r="L258" s="51" t="s">
        <v>227</v>
      </c>
    </row>
    <row r="259" spans="1:12" ht="60">
      <c r="A259" s="89"/>
      <c r="B259" s="65">
        <v>42000000</v>
      </c>
      <c r="C259" s="65" t="s">
        <v>411</v>
      </c>
      <c r="D259" s="52" t="s">
        <v>89</v>
      </c>
      <c r="E259" s="60" t="s">
        <v>410</v>
      </c>
      <c r="F259" s="60" t="s">
        <v>340</v>
      </c>
      <c r="G259" s="60" t="s">
        <v>59</v>
      </c>
      <c r="H259" s="99" t="s">
        <v>307</v>
      </c>
      <c r="I259" s="106">
        <v>50000000</v>
      </c>
      <c r="J259" s="60" t="s">
        <v>67</v>
      </c>
      <c r="K259" s="60" t="s">
        <v>68</v>
      </c>
      <c r="L259" s="51" t="s">
        <v>227</v>
      </c>
    </row>
    <row r="260" spans="1:12" ht="60">
      <c r="A260" s="89"/>
      <c r="B260" s="65">
        <v>42000000</v>
      </c>
      <c r="C260" s="65" t="s">
        <v>349</v>
      </c>
      <c r="D260" s="52" t="s">
        <v>335</v>
      </c>
      <c r="E260" s="60" t="s">
        <v>88</v>
      </c>
      <c r="F260" s="60" t="s">
        <v>319</v>
      </c>
      <c r="G260" s="60" t="s">
        <v>59</v>
      </c>
      <c r="H260" s="99" t="s">
        <v>307</v>
      </c>
      <c r="I260" s="106">
        <v>50000000</v>
      </c>
      <c r="J260" s="60" t="s">
        <v>67</v>
      </c>
      <c r="K260" s="60" t="s">
        <v>68</v>
      </c>
      <c r="L260" s="51" t="s">
        <v>227</v>
      </c>
    </row>
    <row r="261" spans="1:12" ht="60">
      <c r="A261" s="89"/>
      <c r="B261" s="65">
        <v>42000000</v>
      </c>
      <c r="C261" s="65" t="s">
        <v>350</v>
      </c>
      <c r="D261" s="52" t="s">
        <v>335</v>
      </c>
      <c r="E261" s="60" t="s">
        <v>88</v>
      </c>
      <c r="F261" s="60" t="s">
        <v>319</v>
      </c>
      <c r="G261" s="60" t="s">
        <v>59</v>
      </c>
      <c r="H261" s="99" t="s">
        <v>307</v>
      </c>
      <c r="I261" s="106">
        <v>10000000</v>
      </c>
      <c r="J261" s="60" t="s">
        <v>67</v>
      </c>
      <c r="K261" s="60" t="s">
        <v>68</v>
      </c>
      <c r="L261" s="51" t="s">
        <v>227</v>
      </c>
    </row>
    <row r="262" spans="1:12" ht="60">
      <c r="A262" s="89"/>
      <c r="B262" s="65">
        <v>42000000</v>
      </c>
      <c r="C262" s="65" t="s">
        <v>351</v>
      </c>
      <c r="D262" s="52" t="s">
        <v>335</v>
      </c>
      <c r="E262" s="60" t="s">
        <v>88</v>
      </c>
      <c r="F262" s="60" t="s">
        <v>319</v>
      </c>
      <c r="G262" s="60" t="s">
        <v>59</v>
      </c>
      <c r="H262" s="99" t="s">
        <v>307</v>
      </c>
      <c r="I262" s="106">
        <v>30000000</v>
      </c>
      <c r="J262" s="60" t="s">
        <v>67</v>
      </c>
      <c r="K262" s="60" t="s">
        <v>68</v>
      </c>
      <c r="L262" s="51" t="s">
        <v>227</v>
      </c>
    </row>
    <row r="263" spans="1:12" ht="60">
      <c r="A263" s="89"/>
      <c r="B263" s="65">
        <v>42000000</v>
      </c>
      <c r="C263" s="65" t="s">
        <v>352</v>
      </c>
      <c r="D263" s="52" t="s">
        <v>335</v>
      </c>
      <c r="E263" s="60" t="s">
        <v>88</v>
      </c>
      <c r="F263" s="60" t="s">
        <v>319</v>
      </c>
      <c r="G263" s="60" t="s">
        <v>59</v>
      </c>
      <c r="H263" s="99" t="s">
        <v>307</v>
      </c>
      <c r="I263" s="106">
        <v>40000000</v>
      </c>
      <c r="J263" s="60" t="s">
        <v>67</v>
      </c>
      <c r="K263" s="60" t="s">
        <v>68</v>
      </c>
      <c r="L263" s="51" t="s">
        <v>227</v>
      </c>
    </row>
    <row r="264" spans="1:12" ht="60">
      <c r="A264" s="89"/>
      <c r="B264" s="65">
        <v>42000000</v>
      </c>
      <c r="C264" s="65" t="s">
        <v>353</v>
      </c>
      <c r="D264" s="52" t="s">
        <v>335</v>
      </c>
      <c r="E264" s="60" t="s">
        <v>88</v>
      </c>
      <c r="F264" s="60" t="s">
        <v>319</v>
      </c>
      <c r="G264" s="60" t="s">
        <v>59</v>
      </c>
      <c r="H264" s="99" t="s">
        <v>307</v>
      </c>
      <c r="I264" s="106">
        <v>50000000</v>
      </c>
      <c r="J264" s="60" t="s">
        <v>67</v>
      </c>
      <c r="K264" s="60" t="s">
        <v>68</v>
      </c>
      <c r="L264" s="51" t="s">
        <v>227</v>
      </c>
    </row>
    <row r="265" spans="1:12" ht="75">
      <c r="A265" s="89"/>
      <c r="B265" s="65">
        <v>78131602</v>
      </c>
      <c r="C265" s="95" t="s">
        <v>361</v>
      </c>
      <c r="D265" s="66" t="s">
        <v>90</v>
      </c>
      <c r="E265" s="66" t="s">
        <v>108</v>
      </c>
      <c r="F265" s="60" t="s">
        <v>319</v>
      </c>
      <c r="G265" s="60" t="s">
        <v>59</v>
      </c>
      <c r="H265" s="99" t="s">
        <v>307</v>
      </c>
      <c r="I265" s="108">
        <v>12200000</v>
      </c>
      <c r="J265" s="60" t="s">
        <v>67</v>
      </c>
      <c r="K265" s="60" t="s">
        <v>68</v>
      </c>
      <c r="L265" s="51" t="s">
        <v>432</v>
      </c>
    </row>
    <row r="266" spans="1:12" ht="75">
      <c r="A266" s="89"/>
      <c r="B266" s="61">
        <v>82101601</v>
      </c>
      <c r="C266" s="113" t="s">
        <v>354</v>
      </c>
      <c r="D266" s="110" t="s">
        <v>86</v>
      </c>
      <c r="E266" s="66" t="s">
        <v>108</v>
      </c>
      <c r="F266" s="105" t="s">
        <v>319</v>
      </c>
      <c r="G266" s="60" t="s">
        <v>59</v>
      </c>
      <c r="H266" s="111">
        <v>750000</v>
      </c>
      <c r="I266" s="106">
        <f>H266*10</f>
        <v>7500000</v>
      </c>
      <c r="J266" s="60" t="s">
        <v>67</v>
      </c>
      <c r="K266" s="60" t="s">
        <v>68</v>
      </c>
      <c r="L266" s="51" t="s">
        <v>432</v>
      </c>
    </row>
    <row r="267" spans="1:12" ht="75">
      <c r="A267" s="89"/>
      <c r="B267" s="61">
        <v>82101601</v>
      </c>
      <c r="C267" s="113" t="s">
        <v>354</v>
      </c>
      <c r="D267" s="110" t="s">
        <v>90</v>
      </c>
      <c r="E267" s="105" t="s">
        <v>85</v>
      </c>
      <c r="F267" s="105" t="s">
        <v>319</v>
      </c>
      <c r="G267" s="60" t="s">
        <v>59</v>
      </c>
      <c r="H267" s="111">
        <v>11880000</v>
      </c>
      <c r="I267" s="106">
        <f>H267*11</f>
        <v>130680000</v>
      </c>
      <c r="J267" s="60" t="s">
        <v>67</v>
      </c>
      <c r="K267" s="60" t="s">
        <v>68</v>
      </c>
      <c r="L267" s="51" t="s">
        <v>432</v>
      </c>
    </row>
    <row r="268" spans="1:12" ht="75">
      <c r="A268" s="89"/>
      <c r="B268" s="61">
        <v>82101503</v>
      </c>
      <c r="C268" s="113" t="s">
        <v>355</v>
      </c>
      <c r="D268" s="105" t="s">
        <v>356</v>
      </c>
      <c r="E268" s="105" t="s">
        <v>85</v>
      </c>
      <c r="F268" s="105" t="s">
        <v>319</v>
      </c>
      <c r="G268" s="60" t="s">
        <v>59</v>
      </c>
      <c r="H268" s="112">
        <v>13750000</v>
      </c>
      <c r="I268" s="106">
        <f>H268*11</f>
        <v>151250000</v>
      </c>
      <c r="J268" s="60" t="s">
        <v>67</v>
      </c>
      <c r="K268" s="60" t="s">
        <v>68</v>
      </c>
      <c r="L268" s="51" t="s">
        <v>432</v>
      </c>
    </row>
    <row r="269" spans="1:12" ht="75">
      <c r="A269" s="89"/>
      <c r="B269" s="61">
        <v>82010602</v>
      </c>
      <c r="C269" s="113" t="s">
        <v>357</v>
      </c>
      <c r="D269" s="110" t="s">
        <v>86</v>
      </c>
      <c r="E269" s="66" t="s">
        <v>108</v>
      </c>
      <c r="F269" s="105" t="s">
        <v>319</v>
      </c>
      <c r="G269" s="60" t="s">
        <v>59</v>
      </c>
      <c r="H269" s="112">
        <v>11440000</v>
      </c>
      <c r="I269" s="106">
        <f>H269*10</f>
        <v>114400000</v>
      </c>
      <c r="J269" s="60" t="s">
        <v>67</v>
      </c>
      <c r="K269" s="60" t="s">
        <v>68</v>
      </c>
      <c r="L269" s="51" t="s">
        <v>432</v>
      </c>
    </row>
    <row r="270" spans="1:12" ht="75">
      <c r="A270" s="89"/>
      <c r="B270" s="61">
        <v>82010602</v>
      </c>
      <c r="C270" s="113" t="s">
        <v>357</v>
      </c>
      <c r="D270" s="110" t="s">
        <v>86</v>
      </c>
      <c r="E270" s="66" t="s">
        <v>108</v>
      </c>
      <c r="F270" s="105" t="s">
        <v>319</v>
      </c>
      <c r="G270" s="60" t="s">
        <v>59</v>
      </c>
      <c r="H270" s="112">
        <v>11440000</v>
      </c>
      <c r="I270" s="106">
        <f t="shared" ref="I270:I273" si="0">H270*10</f>
        <v>114400000</v>
      </c>
      <c r="J270" s="60" t="s">
        <v>67</v>
      </c>
      <c r="K270" s="60" t="s">
        <v>68</v>
      </c>
      <c r="L270" s="51" t="s">
        <v>432</v>
      </c>
    </row>
    <row r="271" spans="1:12" ht="75">
      <c r="A271" s="89"/>
      <c r="B271" s="61">
        <v>82010602</v>
      </c>
      <c r="C271" s="113" t="s">
        <v>357</v>
      </c>
      <c r="D271" s="110" t="s">
        <v>86</v>
      </c>
      <c r="E271" s="66" t="s">
        <v>108</v>
      </c>
      <c r="F271" s="105" t="s">
        <v>319</v>
      </c>
      <c r="G271" s="60" t="s">
        <v>59</v>
      </c>
      <c r="H271" s="112">
        <v>11440000</v>
      </c>
      <c r="I271" s="106">
        <f t="shared" si="0"/>
        <v>114400000</v>
      </c>
      <c r="J271" s="60" t="s">
        <v>67</v>
      </c>
      <c r="K271" s="60" t="s">
        <v>68</v>
      </c>
      <c r="L271" s="51" t="s">
        <v>432</v>
      </c>
    </row>
    <row r="272" spans="1:12" ht="75">
      <c r="A272" s="89"/>
      <c r="B272" s="109">
        <v>82010602</v>
      </c>
      <c r="C272" s="109" t="s">
        <v>357</v>
      </c>
      <c r="D272" s="110" t="s">
        <v>86</v>
      </c>
      <c r="E272" s="66" t="s">
        <v>108</v>
      </c>
      <c r="F272" s="105" t="s">
        <v>319</v>
      </c>
      <c r="G272" s="60" t="s">
        <v>59</v>
      </c>
      <c r="H272" s="112">
        <v>11440000</v>
      </c>
      <c r="I272" s="106">
        <f t="shared" si="0"/>
        <v>114400000</v>
      </c>
      <c r="J272" s="60" t="s">
        <v>67</v>
      </c>
      <c r="K272" s="60" t="s">
        <v>68</v>
      </c>
      <c r="L272" s="51" t="s">
        <v>432</v>
      </c>
    </row>
    <row r="273" spans="1:12" ht="75">
      <c r="A273" s="89"/>
      <c r="B273" s="61">
        <v>82000000</v>
      </c>
      <c r="C273" s="113" t="s">
        <v>358</v>
      </c>
      <c r="D273" s="110" t="s">
        <v>86</v>
      </c>
      <c r="E273" s="66" t="s">
        <v>108</v>
      </c>
      <c r="F273" s="105" t="s">
        <v>319</v>
      </c>
      <c r="G273" s="60" t="s">
        <v>59</v>
      </c>
      <c r="H273" s="112">
        <v>16500000</v>
      </c>
      <c r="I273" s="106">
        <f t="shared" si="0"/>
        <v>165000000</v>
      </c>
      <c r="J273" s="60" t="s">
        <v>67</v>
      </c>
      <c r="K273" s="60" t="s">
        <v>68</v>
      </c>
      <c r="L273" s="51" t="s">
        <v>432</v>
      </c>
    </row>
    <row r="274" spans="1:12" ht="90">
      <c r="A274" s="89"/>
      <c r="B274" s="93">
        <v>42140000</v>
      </c>
      <c r="C274" s="79" t="s">
        <v>367</v>
      </c>
      <c r="D274" s="110" t="s">
        <v>86</v>
      </c>
      <c r="E274" s="66" t="s">
        <v>108</v>
      </c>
      <c r="F274" s="105" t="s">
        <v>319</v>
      </c>
      <c r="G274" s="60" t="s">
        <v>59</v>
      </c>
      <c r="H274" s="99"/>
      <c r="I274" s="106">
        <v>20000000</v>
      </c>
      <c r="J274" s="60" t="s">
        <v>67</v>
      </c>
      <c r="K274" s="60" t="s">
        <v>68</v>
      </c>
      <c r="L274" s="51" t="s">
        <v>122</v>
      </c>
    </row>
    <row r="275" spans="1:12" ht="75">
      <c r="A275" s="89"/>
      <c r="B275" s="95">
        <v>55000000</v>
      </c>
      <c r="C275" s="79" t="s">
        <v>368</v>
      </c>
      <c r="D275" s="52" t="s">
        <v>86</v>
      </c>
      <c r="E275" s="60" t="s">
        <v>73</v>
      </c>
      <c r="F275" s="105" t="s">
        <v>319</v>
      </c>
      <c r="G275" s="60" t="s">
        <v>59</v>
      </c>
      <c r="H275" s="99"/>
      <c r="I275" s="106">
        <v>58000000</v>
      </c>
      <c r="J275" s="60" t="s">
        <v>67</v>
      </c>
      <c r="K275" s="60" t="s">
        <v>68</v>
      </c>
      <c r="L275" s="51" t="s">
        <v>432</v>
      </c>
    </row>
    <row r="276" spans="1:12" ht="101.25" customHeight="1">
      <c r="A276" s="89"/>
      <c r="B276" s="61" t="s">
        <v>370</v>
      </c>
      <c r="C276" s="61" t="s">
        <v>369</v>
      </c>
      <c r="D276" s="105" t="s">
        <v>86</v>
      </c>
      <c r="E276" s="105" t="s">
        <v>108</v>
      </c>
      <c r="F276" s="105" t="s">
        <v>319</v>
      </c>
      <c r="G276" s="60" t="s">
        <v>59</v>
      </c>
      <c r="H276" s="61"/>
      <c r="I276" s="106">
        <v>250000000</v>
      </c>
      <c r="J276" s="105" t="s">
        <v>67</v>
      </c>
      <c r="K276" s="105" t="s">
        <v>68</v>
      </c>
      <c r="L276" s="61" t="s">
        <v>433</v>
      </c>
    </row>
    <row r="277" spans="1:12" ht="150">
      <c r="A277" s="89"/>
      <c r="B277" s="61" t="s">
        <v>185</v>
      </c>
      <c r="C277" s="61" t="s">
        <v>371</v>
      </c>
      <c r="D277" s="105" t="s">
        <v>86</v>
      </c>
      <c r="E277" s="105" t="s">
        <v>88</v>
      </c>
      <c r="F277" s="105" t="s">
        <v>77</v>
      </c>
      <c r="G277" s="60" t="s">
        <v>59</v>
      </c>
      <c r="H277" s="61"/>
      <c r="I277" s="106">
        <v>270000000</v>
      </c>
      <c r="J277" s="105" t="s">
        <v>67</v>
      </c>
      <c r="K277" s="105" t="s">
        <v>68</v>
      </c>
      <c r="L277" s="51" t="s">
        <v>432</v>
      </c>
    </row>
    <row r="278" spans="1:12" ht="75">
      <c r="A278" s="89"/>
      <c r="B278" s="61">
        <v>44101505</v>
      </c>
      <c r="C278" s="61" t="s">
        <v>382</v>
      </c>
      <c r="D278" s="105" t="s">
        <v>86</v>
      </c>
      <c r="E278" s="105" t="s">
        <v>88</v>
      </c>
      <c r="F278" s="105" t="s">
        <v>77</v>
      </c>
      <c r="G278" s="60" t="s">
        <v>59</v>
      </c>
      <c r="H278" s="61"/>
      <c r="I278" s="106">
        <v>50000000</v>
      </c>
      <c r="J278" s="105" t="s">
        <v>67</v>
      </c>
      <c r="K278" s="105" t="s">
        <v>68</v>
      </c>
      <c r="L278" s="51" t="s">
        <v>432</v>
      </c>
    </row>
    <row r="279" spans="1:12" ht="90">
      <c r="A279" s="89"/>
      <c r="B279" s="61" t="s">
        <v>372</v>
      </c>
      <c r="C279" s="61" t="s">
        <v>373</v>
      </c>
      <c r="D279" s="105" t="s">
        <v>86</v>
      </c>
      <c r="E279" s="105" t="s">
        <v>88</v>
      </c>
      <c r="F279" s="105" t="s">
        <v>77</v>
      </c>
      <c r="G279" s="60" t="s">
        <v>59</v>
      </c>
      <c r="H279" s="61"/>
      <c r="I279" s="106">
        <v>50000000</v>
      </c>
      <c r="J279" s="105" t="s">
        <v>67</v>
      </c>
      <c r="K279" s="105" t="s">
        <v>68</v>
      </c>
      <c r="L279" s="51" t="s">
        <v>432</v>
      </c>
    </row>
    <row r="280" spans="1:12" ht="75">
      <c r="A280" s="89"/>
      <c r="B280" s="61" t="s">
        <v>374</v>
      </c>
      <c r="C280" s="61" t="s">
        <v>375</v>
      </c>
      <c r="D280" s="105" t="s">
        <v>89</v>
      </c>
      <c r="E280" s="105" t="s">
        <v>88</v>
      </c>
      <c r="F280" s="105" t="s">
        <v>77</v>
      </c>
      <c r="G280" s="60" t="s">
        <v>59</v>
      </c>
      <c r="H280" s="61"/>
      <c r="I280" s="106">
        <v>60000000</v>
      </c>
      <c r="J280" s="105" t="s">
        <v>67</v>
      </c>
      <c r="K280" s="105" t="s">
        <v>68</v>
      </c>
      <c r="L280" s="51" t="s">
        <v>432</v>
      </c>
    </row>
    <row r="281" spans="1:12" ht="75">
      <c r="A281" s="89"/>
      <c r="B281" s="61">
        <v>43232103</v>
      </c>
      <c r="C281" s="61" t="s">
        <v>376</v>
      </c>
      <c r="D281" s="105" t="s">
        <v>221</v>
      </c>
      <c r="E281" s="105" t="s">
        <v>88</v>
      </c>
      <c r="F281" s="105" t="s">
        <v>77</v>
      </c>
      <c r="G281" s="60" t="s">
        <v>59</v>
      </c>
      <c r="H281" s="61"/>
      <c r="I281" s="106">
        <v>10000000</v>
      </c>
      <c r="J281" s="105" t="s">
        <v>67</v>
      </c>
      <c r="K281" s="105" t="s">
        <v>68</v>
      </c>
      <c r="L281" s="51" t="s">
        <v>432</v>
      </c>
    </row>
    <row r="282" spans="1:12" ht="75">
      <c r="A282" s="89"/>
      <c r="B282" s="61">
        <v>43231511</v>
      </c>
      <c r="C282" s="61" t="s">
        <v>377</v>
      </c>
      <c r="D282" s="105" t="s">
        <v>221</v>
      </c>
      <c r="E282" s="105" t="s">
        <v>84</v>
      </c>
      <c r="F282" s="105" t="s">
        <v>77</v>
      </c>
      <c r="G282" s="60" t="s">
        <v>59</v>
      </c>
      <c r="H282" s="61"/>
      <c r="I282" s="106">
        <v>30000000</v>
      </c>
      <c r="J282" s="105" t="s">
        <v>67</v>
      </c>
      <c r="K282" s="105" t="s">
        <v>68</v>
      </c>
      <c r="L282" s="51" t="s">
        <v>432</v>
      </c>
    </row>
    <row r="283" spans="1:12" ht="75">
      <c r="A283" s="89"/>
      <c r="B283" s="61">
        <v>86101601</v>
      </c>
      <c r="C283" s="61" t="s">
        <v>378</v>
      </c>
      <c r="D283" s="105" t="s">
        <v>221</v>
      </c>
      <c r="E283" s="105" t="s">
        <v>56</v>
      </c>
      <c r="F283" s="105" t="s">
        <v>77</v>
      </c>
      <c r="G283" s="60" t="s">
        <v>59</v>
      </c>
      <c r="H283" s="61"/>
      <c r="I283" s="106">
        <v>15000000</v>
      </c>
      <c r="J283" s="105" t="s">
        <v>67</v>
      </c>
      <c r="K283" s="105" t="s">
        <v>68</v>
      </c>
      <c r="L283" s="51" t="s">
        <v>432</v>
      </c>
    </row>
    <row r="284" spans="1:12" ht="75">
      <c r="A284" s="89"/>
      <c r="B284" s="61">
        <v>43232202</v>
      </c>
      <c r="C284" s="61" t="s">
        <v>379</v>
      </c>
      <c r="D284" s="105" t="s">
        <v>86</v>
      </c>
      <c r="E284" s="105" t="s">
        <v>106</v>
      </c>
      <c r="F284" s="105" t="s">
        <v>77</v>
      </c>
      <c r="G284" s="60" t="s">
        <v>59</v>
      </c>
      <c r="H284" s="61"/>
      <c r="I284" s="106">
        <v>90000000</v>
      </c>
      <c r="J284" s="105" t="s">
        <v>67</v>
      </c>
      <c r="K284" s="105" t="s">
        <v>68</v>
      </c>
      <c r="L284" s="51" t="s">
        <v>432</v>
      </c>
    </row>
    <row r="285" spans="1:12" ht="150">
      <c r="A285" s="89"/>
      <c r="B285" s="61" t="s">
        <v>185</v>
      </c>
      <c r="C285" s="61" t="s">
        <v>380</v>
      </c>
      <c r="D285" s="105" t="s">
        <v>221</v>
      </c>
      <c r="E285" s="105" t="s">
        <v>88</v>
      </c>
      <c r="F285" s="105" t="s">
        <v>77</v>
      </c>
      <c r="G285" s="60" t="s">
        <v>59</v>
      </c>
      <c r="H285" s="61"/>
      <c r="I285" s="106">
        <v>50000000</v>
      </c>
      <c r="J285" s="105" t="s">
        <v>67</v>
      </c>
      <c r="K285" s="105" t="s">
        <v>68</v>
      </c>
      <c r="L285" s="51" t="s">
        <v>432</v>
      </c>
    </row>
    <row r="286" spans="1:12" ht="75">
      <c r="A286" s="89"/>
      <c r="B286" s="61">
        <v>43232801</v>
      </c>
      <c r="C286" s="61" t="s">
        <v>381</v>
      </c>
      <c r="D286" s="105" t="s">
        <v>89</v>
      </c>
      <c r="E286" s="105" t="s">
        <v>56</v>
      </c>
      <c r="F286" s="105" t="s">
        <v>77</v>
      </c>
      <c r="G286" s="60" t="s">
        <v>59</v>
      </c>
      <c r="H286" s="61"/>
      <c r="I286" s="106">
        <v>30000000</v>
      </c>
      <c r="J286" s="105" t="s">
        <v>67</v>
      </c>
      <c r="K286" s="105" t="s">
        <v>68</v>
      </c>
      <c r="L286" s="51" t="s">
        <v>432</v>
      </c>
    </row>
    <row r="287" spans="1:12" ht="75">
      <c r="A287" s="89"/>
      <c r="B287" s="53" t="s">
        <v>383</v>
      </c>
      <c r="C287" s="53" t="s">
        <v>384</v>
      </c>
      <c r="D287" s="105" t="s">
        <v>335</v>
      </c>
      <c r="E287" s="105" t="s">
        <v>88</v>
      </c>
      <c r="F287" s="105" t="s">
        <v>77</v>
      </c>
      <c r="G287" s="60" t="s">
        <v>59</v>
      </c>
      <c r="H287" s="61"/>
      <c r="I287" s="106">
        <v>40000000</v>
      </c>
      <c r="J287" s="105" t="s">
        <v>67</v>
      </c>
      <c r="K287" s="105" t="s">
        <v>68</v>
      </c>
      <c r="L287" s="51" t="s">
        <v>432</v>
      </c>
    </row>
    <row r="288" spans="1:12" ht="75">
      <c r="A288" s="89"/>
      <c r="B288" s="93">
        <v>40101701</v>
      </c>
      <c r="C288" s="53" t="s">
        <v>399</v>
      </c>
      <c r="D288" s="105" t="s">
        <v>86</v>
      </c>
      <c r="E288" s="105" t="s">
        <v>84</v>
      </c>
      <c r="F288" s="105" t="s">
        <v>77</v>
      </c>
      <c r="G288" s="60" t="s">
        <v>59</v>
      </c>
      <c r="H288" s="61"/>
      <c r="I288" s="106">
        <v>40000000</v>
      </c>
      <c r="J288" s="105" t="s">
        <v>67</v>
      </c>
      <c r="K288" s="105" t="s">
        <v>68</v>
      </c>
      <c r="L288" s="51" t="s">
        <v>225</v>
      </c>
    </row>
    <row r="289" spans="1:12" ht="75">
      <c r="A289" s="89"/>
      <c r="B289" s="93">
        <v>40101701</v>
      </c>
      <c r="C289" s="53" t="s">
        <v>400</v>
      </c>
      <c r="D289" s="105" t="s">
        <v>86</v>
      </c>
      <c r="E289" s="105" t="s">
        <v>84</v>
      </c>
      <c r="F289" s="105" t="s">
        <v>77</v>
      </c>
      <c r="G289" s="60" t="s">
        <v>59</v>
      </c>
      <c r="H289" s="61"/>
      <c r="I289" s="106">
        <v>54000000</v>
      </c>
      <c r="J289" s="105" t="s">
        <v>67</v>
      </c>
      <c r="K289" s="105" t="s">
        <v>68</v>
      </c>
      <c r="L289" s="51" t="s">
        <v>225</v>
      </c>
    </row>
    <row r="290" spans="1:12" ht="75">
      <c r="A290" s="89"/>
      <c r="B290" s="93">
        <v>40101701</v>
      </c>
      <c r="C290" s="53" t="s">
        <v>401</v>
      </c>
      <c r="D290" s="105" t="s">
        <v>86</v>
      </c>
      <c r="E290" s="105" t="s">
        <v>84</v>
      </c>
      <c r="F290" s="105" t="s">
        <v>77</v>
      </c>
      <c r="G290" s="60" t="s">
        <v>59</v>
      </c>
      <c r="H290" s="61"/>
      <c r="I290" s="106">
        <v>26000000</v>
      </c>
      <c r="J290" s="105" t="s">
        <v>67</v>
      </c>
      <c r="K290" s="105" t="s">
        <v>68</v>
      </c>
      <c r="L290" s="51" t="s">
        <v>225</v>
      </c>
    </row>
    <row r="291" spans="1:12" ht="60">
      <c r="A291" s="89"/>
      <c r="B291" s="93">
        <v>80131502</v>
      </c>
      <c r="C291" s="53" t="s">
        <v>402</v>
      </c>
      <c r="D291" s="105" t="s">
        <v>86</v>
      </c>
      <c r="E291" s="105" t="s">
        <v>56</v>
      </c>
      <c r="F291" s="105" t="s">
        <v>77</v>
      </c>
      <c r="G291" s="60" t="s">
        <v>59</v>
      </c>
      <c r="H291" s="61"/>
      <c r="I291" s="106">
        <v>35700000</v>
      </c>
      <c r="J291" s="60" t="s">
        <v>67</v>
      </c>
      <c r="K291" s="60" t="s">
        <v>68</v>
      </c>
      <c r="L291" s="51" t="s">
        <v>227</v>
      </c>
    </row>
    <row r="292" spans="1:12" ht="60">
      <c r="A292" s="89"/>
      <c r="B292" s="93">
        <v>40101701</v>
      </c>
      <c r="C292" s="53" t="s">
        <v>405</v>
      </c>
      <c r="D292" s="105" t="s">
        <v>86</v>
      </c>
      <c r="E292" s="105" t="s">
        <v>56</v>
      </c>
      <c r="F292" s="105" t="s">
        <v>77</v>
      </c>
      <c r="G292" s="60" t="s">
        <v>59</v>
      </c>
      <c r="H292" s="61"/>
      <c r="I292" s="106">
        <v>131000000</v>
      </c>
      <c r="J292" s="60" t="s">
        <v>67</v>
      </c>
      <c r="K292" s="60" t="s">
        <v>68</v>
      </c>
      <c r="L292" s="51" t="s">
        <v>227</v>
      </c>
    </row>
    <row r="293" spans="1:12" ht="75">
      <c r="A293" s="89"/>
      <c r="B293" s="93">
        <v>84111600</v>
      </c>
      <c r="C293" s="53" t="s">
        <v>428</v>
      </c>
      <c r="D293" s="105" t="s">
        <v>221</v>
      </c>
      <c r="E293" s="105" t="s">
        <v>84</v>
      </c>
      <c r="F293" s="105" t="s">
        <v>77</v>
      </c>
      <c r="G293" s="60" t="s">
        <v>59</v>
      </c>
      <c r="H293" s="61"/>
      <c r="I293" s="106">
        <v>6847974</v>
      </c>
      <c r="J293" s="60" t="s">
        <v>67</v>
      </c>
      <c r="K293" s="60" t="s">
        <v>68</v>
      </c>
      <c r="L293" s="51" t="s">
        <v>433</v>
      </c>
    </row>
    <row r="294" spans="1:12" ht="75">
      <c r="A294" s="89"/>
      <c r="B294" s="93">
        <v>40101701</v>
      </c>
      <c r="C294" s="53" t="s">
        <v>404</v>
      </c>
      <c r="D294" s="105" t="s">
        <v>86</v>
      </c>
      <c r="E294" s="105" t="s">
        <v>84</v>
      </c>
      <c r="F294" s="105" t="s">
        <v>77</v>
      </c>
      <c r="G294" s="60" t="s">
        <v>59</v>
      </c>
      <c r="H294" s="61"/>
      <c r="I294" s="106">
        <v>39000000</v>
      </c>
      <c r="J294" s="105" t="s">
        <v>67</v>
      </c>
      <c r="K294" s="105" t="s">
        <v>68</v>
      </c>
      <c r="L294" s="51" t="s">
        <v>225</v>
      </c>
    </row>
    <row r="295" spans="1:12" ht="75">
      <c r="A295" s="89"/>
      <c r="B295" s="93">
        <v>52150000</v>
      </c>
      <c r="C295" s="53" t="s">
        <v>403</v>
      </c>
      <c r="D295" s="105" t="s">
        <v>86</v>
      </c>
      <c r="E295" s="105" t="s">
        <v>84</v>
      </c>
      <c r="F295" s="105" t="s">
        <v>77</v>
      </c>
      <c r="G295" s="60" t="s">
        <v>59</v>
      </c>
      <c r="H295" s="61"/>
      <c r="I295" s="106">
        <v>12000000</v>
      </c>
      <c r="J295" s="105" t="s">
        <v>67</v>
      </c>
      <c r="K295" s="105" t="s">
        <v>68</v>
      </c>
      <c r="L295" s="51" t="s">
        <v>225</v>
      </c>
    </row>
    <row r="296" spans="1:12" ht="75">
      <c r="A296" s="89"/>
      <c r="B296" s="61">
        <v>47131811</v>
      </c>
      <c r="C296" s="53" t="s">
        <v>412</v>
      </c>
      <c r="D296" s="105" t="s">
        <v>89</v>
      </c>
      <c r="E296" s="105" t="s">
        <v>106</v>
      </c>
      <c r="F296" s="105" t="s">
        <v>77</v>
      </c>
      <c r="G296" s="60" t="s">
        <v>59</v>
      </c>
      <c r="H296" s="61"/>
      <c r="I296" s="106">
        <v>245000000</v>
      </c>
      <c r="J296" s="60" t="s">
        <v>67</v>
      </c>
      <c r="K296" s="60" t="s">
        <v>68</v>
      </c>
      <c r="L296" s="51" t="s">
        <v>433</v>
      </c>
    </row>
    <row r="297" spans="1:12" ht="150">
      <c r="A297" s="89"/>
      <c r="B297" s="93" t="s">
        <v>185</v>
      </c>
      <c r="C297" s="53" t="s">
        <v>406</v>
      </c>
      <c r="D297" s="105" t="s">
        <v>86</v>
      </c>
      <c r="E297" s="105" t="s">
        <v>88</v>
      </c>
      <c r="F297" s="105" t="s">
        <v>75</v>
      </c>
      <c r="G297" s="60" t="s">
        <v>59</v>
      </c>
      <c r="H297" s="61"/>
      <c r="I297" s="106">
        <v>265000000</v>
      </c>
      <c r="J297" s="105" t="s">
        <v>67</v>
      </c>
      <c r="K297" s="105" t="s">
        <v>68</v>
      </c>
      <c r="L297" s="51" t="s">
        <v>432</v>
      </c>
    </row>
    <row r="298" spans="1:12" ht="75">
      <c r="A298" s="89"/>
      <c r="B298" s="93">
        <v>31160000</v>
      </c>
      <c r="C298" s="61" t="s">
        <v>387</v>
      </c>
      <c r="D298" s="105" t="s">
        <v>89</v>
      </c>
      <c r="E298" s="105" t="s">
        <v>88</v>
      </c>
      <c r="F298" s="105" t="s">
        <v>77</v>
      </c>
      <c r="G298" s="60" t="s">
        <v>59</v>
      </c>
      <c r="H298" s="61"/>
      <c r="I298" s="106">
        <v>132000000</v>
      </c>
      <c r="J298" s="105" t="s">
        <v>67</v>
      </c>
      <c r="K298" s="105" t="s">
        <v>68</v>
      </c>
      <c r="L298" s="51" t="s">
        <v>225</v>
      </c>
    </row>
    <row r="299" spans="1:12" ht="120">
      <c r="A299" s="89"/>
      <c r="B299" s="93" t="s">
        <v>179</v>
      </c>
      <c r="C299" s="61" t="s">
        <v>386</v>
      </c>
      <c r="D299" s="105" t="s">
        <v>89</v>
      </c>
      <c r="E299" s="105" t="s">
        <v>56</v>
      </c>
      <c r="F299" s="105" t="s">
        <v>75</v>
      </c>
      <c r="G299" s="60" t="s">
        <v>59</v>
      </c>
      <c r="H299" s="61"/>
      <c r="I299" s="106">
        <v>509000000</v>
      </c>
      <c r="J299" s="105" t="s">
        <v>67</v>
      </c>
      <c r="K299" s="105" t="s">
        <v>68</v>
      </c>
      <c r="L299" s="51" t="s">
        <v>225</v>
      </c>
    </row>
    <row r="300" spans="1:12" ht="60">
      <c r="A300" s="89"/>
      <c r="B300" s="65">
        <v>42000000</v>
      </c>
      <c r="C300" s="61" t="s">
        <v>388</v>
      </c>
      <c r="D300" s="105" t="s">
        <v>89</v>
      </c>
      <c r="E300" s="105" t="s">
        <v>84</v>
      </c>
      <c r="F300" s="105" t="s">
        <v>77</v>
      </c>
      <c r="G300" s="60" t="s">
        <v>59</v>
      </c>
      <c r="H300" s="61"/>
      <c r="I300" s="106">
        <v>1000000</v>
      </c>
      <c r="J300" s="60" t="s">
        <v>67</v>
      </c>
      <c r="K300" s="60" t="s">
        <v>68</v>
      </c>
      <c r="L300" s="51" t="s">
        <v>227</v>
      </c>
    </row>
    <row r="301" spans="1:12" ht="75">
      <c r="A301" s="89"/>
      <c r="B301" s="72">
        <v>80131502</v>
      </c>
      <c r="C301" s="53" t="s">
        <v>390</v>
      </c>
      <c r="D301" s="105" t="s">
        <v>89</v>
      </c>
      <c r="E301" s="105" t="s">
        <v>84</v>
      </c>
      <c r="F301" s="105" t="s">
        <v>77</v>
      </c>
      <c r="G301" s="60" t="s">
        <v>59</v>
      </c>
      <c r="H301" s="61"/>
      <c r="I301" s="106">
        <v>32272479</v>
      </c>
      <c r="J301" s="60" t="s">
        <v>67</v>
      </c>
      <c r="K301" s="60" t="s">
        <v>68</v>
      </c>
      <c r="L301" s="51" t="s">
        <v>433</v>
      </c>
    </row>
    <row r="302" spans="1:12" ht="60">
      <c r="A302" s="89"/>
      <c r="B302" s="61">
        <v>81140000</v>
      </c>
      <c r="C302" s="53" t="s">
        <v>391</v>
      </c>
      <c r="D302" s="105" t="s">
        <v>89</v>
      </c>
      <c r="E302" s="105" t="s">
        <v>58</v>
      </c>
      <c r="F302" s="105" t="s">
        <v>77</v>
      </c>
      <c r="G302" s="60" t="s">
        <v>59</v>
      </c>
      <c r="H302" s="61"/>
      <c r="I302" s="106">
        <v>24000000</v>
      </c>
      <c r="J302" s="60" t="s">
        <v>67</v>
      </c>
      <c r="K302" s="60" t="s">
        <v>68</v>
      </c>
      <c r="L302" s="51" t="s">
        <v>227</v>
      </c>
    </row>
    <row r="303" spans="1:12" ht="75">
      <c r="A303" s="89"/>
      <c r="B303" s="61">
        <v>72141100</v>
      </c>
      <c r="C303" s="53" t="s">
        <v>392</v>
      </c>
      <c r="D303" s="105" t="s">
        <v>89</v>
      </c>
      <c r="E303" s="105" t="s">
        <v>84</v>
      </c>
      <c r="F303" s="105" t="s">
        <v>77</v>
      </c>
      <c r="G303" s="60" t="s">
        <v>59</v>
      </c>
      <c r="H303" s="61"/>
      <c r="I303" s="106">
        <v>195400000</v>
      </c>
      <c r="J303" s="105" t="s">
        <v>67</v>
      </c>
      <c r="K303" s="105" t="s">
        <v>68</v>
      </c>
      <c r="L303" s="51" t="s">
        <v>225</v>
      </c>
    </row>
    <row r="304" spans="1:12" ht="75">
      <c r="A304" s="89"/>
      <c r="B304" s="61">
        <v>32000000</v>
      </c>
      <c r="C304" s="53" t="s">
        <v>393</v>
      </c>
      <c r="D304" s="105" t="s">
        <v>89</v>
      </c>
      <c r="E304" s="105" t="s">
        <v>84</v>
      </c>
      <c r="F304" s="105" t="s">
        <v>77</v>
      </c>
      <c r="G304" s="60" t="s">
        <v>59</v>
      </c>
      <c r="H304" s="61"/>
      <c r="I304" s="106">
        <v>6000000</v>
      </c>
      <c r="J304" s="105" t="s">
        <v>67</v>
      </c>
      <c r="K304" s="105" t="s">
        <v>68</v>
      </c>
      <c r="L304" s="51" t="s">
        <v>225</v>
      </c>
    </row>
    <row r="305" spans="1:12" ht="75">
      <c r="A305" s="89"/>
      <c r="B305" s="72">
        <v>80131502</v>
      </c>
      <c r="C305" s="53" t="s">
        <v>395</v>
      </c>
      <c r="D305" s="105" t="s">
        <v>89</v>
      </c>
      <c r="E305" s="105" t="s">
        <v>223</v>
      </c>
      <c r="F305" s="105" t="s">
        <v>77</v>
      </c>
      <c r="G305" s="60" t="s">
        <v>59</v>
      </c>
      <c r="H305" s="61"/>
      <c r="I305" s="106">
        <v>36000000</v>
      </c>
      <c r="J305" s="60" t="s">
        <v>67</v>
      </c>
      <c r="K305" s="60" t="s">
        <v>68</v>
      </c>
      <c r="L305" s="51" t="s">
        <v>433</v>
      </c>
    </row>
    <row r="306" spans="1:12" ht="75">
      <c r="A306" s="89"/>
      <c r="B306" s="95">
        <v>44122015</v>
      </c>
      <c r="C306" s="53" t="s">
        <v>429</v>
      </c>
      <c r="D306" s="105" t="s">
        <v>221</v>
      </c>
      <c r="E306" s="105" t="s">
        <v>259</v>
      </c>
      <c r="F306" s="105" t="s">
        <v>77</v>
      </c>
      <c r="G306" s="60" t="s">
        <v>59</v>
      </c>
      <c r="H306" s="61"/>
      <c r="I306" s="106">
        <v>8000000</v>
      </c>
      <c r="J306" s="105" t="s">
        <v>67</v>
      </c>
      <c r="K306" s="105" t="s">
        <v>68</v>
      </c>
      <c r="L306" s="51" t="s">
        <v>432</v>
      </c>
    </row>
    <row r="307" spans="1:12" ht="75">
      <c r="A307" s="89"/>
      <c r="B307" s="95">
        <v>44122015</v>
      </c>
      <c r="C307" s="61" t="s">
        <v>396</v>
      </c>
      <c r="D307" s="105" t="s">
        <v>89</v>
      </c>
      <c r="E307" s="105" t="s">
        <v>84</v>
      </c>
      <c r="F307" s="105" t="s">
        <v>77</v>
      </c>
      <c r="G307" s="60" t="s">
        <v>59</v>
      </c>
      <c r="H307" s="61"/>
      <c r="I307" s="106">
        <v>50000000</v>
      </c>
      <c r="J307" s="105" t="s">
        <v>67</v>
      </c>
      <c r="K307" s="105" t="s">
        <v>68</v>
      </c>
      <c r="L307" s="51" t="s">
        <v>432</v>
      </c>
    </row>
    <row r="308" spans="1:12" ht="60">
      <c r="A308" s="89"/>
      <c r="B308" s="65">
        <v>42000000</v>
      </c>
      <c r="C308" s="61" t="s">
        <v>397</v>
      </c>
      <c r="D308" s="105" t="s">
        <v>89</v>
      </c>
      <c r="E308" s="105" t="s">
        <v>84</v>
      </c>
      <c r="F308" s="105" t="s">
        <v>77</v>
      </c>
      <c r="G308" s="60" t="s">
        <v>59</v>
      </c>
      <c r="H308" s="61"/>
      <c r="I308" s="106">
        <v>50000000</v>
      </c>
      <c r="J308" s="60" t="s">
        <v>67</v>
      </c>
      <c r="K308" s="60" t="s">
        <v>68</v>
      </c>
      <c r="L308" s="51" t="s">
        <v>227</v>
      </c>
    </row>
    <row r="309" spans="1:12" ht="60">
      <c r="A309" s="89"/>
      <c r="B309" s="65">
        <v>81101700</v>
      </c>
      <c r="C309" s="79" t="s">
        <v>407</v>
      </c>
      <c r="D309" s="52" t="s">
        <v>89</v>
      </c>
      <c r="E309" s="60" t="s">
        <v>56</v>
      </c>
      <c r="F309" s="67" t="s">
        <v>340</v>
      </c>
      <c r="G309" s="60" t="s">
        <v>59</v>
      </c>
      <c r="H309" s="99" t="s">
        <v>307</v>
      </c>
      <c r="I309" s="106">
        <v>15000000</v>
      </c>
      <c r="J309" s="60" t="s">
        <v>67</v>
      </c>
      <c r="K309" s="60" t="s">
        <v>68</v>
      </c>
      <c r="L309" s="51" t="s">
        <v>227</v>
      </c>
    </row>
    <row r="310" spans="1:12" ht="60">
      <c r="A310" s="89"/>
      <c r="B310" s="65">
        <v>42000000</v>
      </c>
      <c r="C310" s="79" t="s">
        <v>408</v>
      </c>
      <c r="D310" s="52" t="s">
        <v>89</v>
      </c>
      <c r="E310" s="60" t="s">
        <v>409</v>
      </c>
      <c r="F310" s="60" t="s">
        <v>340</v>
      </c>
      <c r="G310" s="60" t="s">
        <v>59</v>
      </c>
      <c r="H310" s="99" t="s">
        <v>307</v>
      </c>
      <c r="I310" s="106">
        <v>10000000</v>
      </c>
      <c r="J310" s="60" t="s">
        <v>67</v>
      </c>
      <c r="K310" s="60" t="s">
        <v>68</v>
      </c>
      <c r="L310" s="51" t="s">
        <v>227</v>
      </c>
    </row>
    <row r="311" spans="1:12" ht="75">
      <c r="A311" s="89"/>
      <c r="B311" s="65">
        <v>42261602</v>
      </c>
      <c r="C311" s="65" t="s">
        <v>423</v>
      </c>
      <c r="D311" s="52" t="s">
        <v>89</v>
      </c>
      <c r="E311" s="60" t="s">
        <v>409</v>
      </c>
      <c r="F311" s="105" t="s">
        <v>77</v>
      </c>
      <c r="G311" s="60" t="s">
        <v>59</v>
      </c>
      <c r="H311" s="99" t="s">
        <v>307</v>
      </c>
      <c r="I311" s="106">
        <f>1000*18000</f>
        <v>18000000</v>
      </c>
      <c r="J311" s="60" t="s">
        <v>67</v>
      </c>
      <c r="K311" s="60" t="s">
        <v>68</v>
      </c>
      <c r="L311" s="51" t="s">
        <v>431</v>
      </c>
    </row>
    <row r="312" spans="1:12" ht="75">
      <c r="A312" s="89"/>
      <c r="B312" s="61">
        <v>51101572</v>
      </c>
      <c r="C312" s="61" t="s">
        <v>424</v>
      </c>
      <c r="D312" s="105" t="s">
        <v>89</v>
      </c>
      <c r="E312" s="60" t="s">
        <v>409</v>
      </c>
      <c r="F312" s="105" t="s">
        <v>77</v>
      </c>
      <c r="G312" s="60" t="s">
        <v>59</v>
      </c>
      <c r="H312" s="99" t="s">
        <v>307</v>
      </c>
      <c r="I312" s="106">
        <v>40000000</v>
      </c>
      <c r="J312" s="60" t="s">
        <v>67</v>
      </c>
      <c r="K312" s="60" t="s">
        <v>68</v>
      </c>
      <c r="L312" s="51" t="s">
        <v>431</v>
      </c>
    </row>
    <row r="313" spans="1:12" ht="60">
      <c r="A313" s="89"/>
      <c r="B313" s="65">
        <v>42000000</v>
      </c>
      <c r="C313" s="79" t="s">
        <v>414</v>
      </c>
      <c r="D313" s="52" t="s">
        <v>89</v>
      </c>
      <c r="E313" s="60" t="s">
        <v>299</v>
      </c>
      <c r="F313" s="105" t="s">
        <v>415</v>
      </c>
      <c r="G313" s="60" t="s">
        <v>59</v>
      </c>
      <c r="H313" s="99" t="s">
        <v>307</v>
      </c>
      <c r="I313" s="106">
        <v>17000000000</v>
      </c>
      <c r="J313" s="60" t="s">
        <v>67</v>
      </c>
      <c r="K313" s="60" t="s">
        <v>68</v>
      </c>
      <c r="L313" s="51" t="s">
        <v>227</v>
      </c>
    </row>
    <row r="314" spans="1:12" ht="75">
      <c r="A314" s="89"/>
      <c r="B314" s="65">
        <v>56120000</v>
      </c>
      <c r="C314" s="79" t="s">
        <v>413</v>
      </c>
      <c r="D314" s="52" t="s">
        <v>89</v>
      </c>
      <c r="E314" s="60" t="s">
        <v>299</v>
      </c>
      <c r="F314" s="105" t="s">
        <v>77</v>
      </c>
      <c r="G314" s="60" t="s">
        <v>59</v>
      </c>
      <c r="H314" s="99" t="s">
        <v>307</v>
      </c>
      <c r="I314" s="106">
        <v>80000000</v>
      </c>
      <c r="J314" s="105" t="s">
        <v>67</v>
      </c>
      <c r="K314" s="105" t="s">
        <v>68</v>
      </c>
      <c r="L314" s="51" t="s">
        <v>225</v>
      </c>
    </row>
    <row r="315" spans="1:12" ht="75">
      <c r="A315" s="89"/>
      <c r="B315" s="93">
        <v>52150000</v>
      </c>
      <c r="C315" s="79" t="s">
        <v>416</v>
      </c>
      <c r="D315" s="52" t="s">
        <v>89</v>
      </c>
      <c r="E315" s="60" t="s">
        <v>299</v>
      </c>
      <c r="F315" s="105" t="s">
        <v>77</v>
      </c>
      <c r="G315" s="60" t="s">
        <v>59</v>
      </c>
      <c r="H315" s="99" t="s">
        <v>307</v>
      </c>
      <c r="I315" s="106">
        <v>50000000</v>
      </c>
      <c r="J315" s="105" t="s">
        <v>67</v>
      </c>
      <c r="K315" s="105" t="s">
        <v>68</v>
      </c>
      <c r="L315" s="51" t="s">
        <v>225</v>
      </c>
    </row>
    <row r="316" spans="1:12" ht="75">
      <c r="A316" s="89"/>
      <c r="B316" s="93" t="s">
        <v>193</v>
      </c>
      <c r="C316" s="79" t="s">
        <v>417</v>
      </c>
      <c r="D316" s="52" t="s">
        <v>89</v>
      </c>
      <c r="E316" s="60" t="s">
        <v>299</v>
      </c>
      <c r="F316" s="105" t="s">
        <v>75</v>
      </c>
      <c r="G316" s="60" t="s">
        <v>59</v>
      </c>
      <c r="H316" s="99" t="s">
        <v>307</v>
      </c>
      <c r="I316" s="106">
        <v>1000000000</v>
      </c>
      <c r="J316" s="105" t="s">
        <v>67</v>
      </c>
      <c r="K316" s="105" t="s">
        <v>68</v>
      </c>
      <c r="L316" s="51" t="s">
        <v>225</v>
      </c>
    </row>
    <row r="317" spans="1:12" ht="225">
      <c r="A317" s="89"/>
      <c r="B317" s="93" t="s">
        <v>233</v>
      </c>
      <c r="C317" s="79" t="s">
        <v>418</v>
      </c>
      <c r="D317" s="52" t="s">
        <v>89</v>
      </c>
      <c r="E317" s="60" t="s">
        <v>299</v>
      </c>
      <c r="F317" s="105" t="s">
        <v>77</v>
      </c>
      <c r="G317" s="60" t="s">
        <v>59</v>
      </c>
      <c r="H317" s="99" t="s">
        <v>307</v>
      </c>
      <c r="I317" s="106">
        <v>400000000</v>
      </c>
      <c r="J317" s="60" t="s">
        <v>67</v>
      </c>
      <c r="K317" s="60" t="s">
        <v>68</v>
      </c>
      <c r="L317" s="51" t="s">
        <v>226</v>
      </c>
    </row>
    <row r="318" spans="1:12" ht="150">
      <c r="A318" s="89"/>
      <c r="B318" s="93" t="s">
        <v>185</v>
      </c>
      <c r="C318" s="79" t="s">
        <v>419</v>
      </c>
      <c r="D318" s="52" t="s">
        <v>89</v>
      </c>
      <c r="E318" s="60" t="s">
        <v>299</v>
      </c>
      <c r="F318" s="105" t="s">
        <v>77</v>
      </c>
      <c r="G318" s="60" t="s">
        <v>59</v>
      </c>
      <c r="H318" s="99" t="s">
        <v>307</v>
      </c>
      <c r="I318" s="106">
        <v>500000000</v>
      </c>
      <c r="J318" s="105" t="s">
        <v>67</v>
      </c>
      <c r="K318" s="105" t="s">
        <v>68</v>
      </c>
      <c r="L318" s="51" t="s">
        <v>432</v>
      </c>
    </row>
    <row r="319" spans="1:12" ht="75">
      <c r="A319" s="89"/>
      <c r="B319" s="93">
        <v>42140000</v>
      </c>
      <c r="C319" s="79" t="s">
        <v>420</v>
      </c>
      <c r="D319" s="52" t="s">
        <v>89</v>
      </c>
      <c r="E319" s="60" t="s">
        <v>299</v>
      </c>
      <c r="F319" s="105" t="s">
        <v>228</v>
      </c>
      <c r="G319" s="60" t="s">
        <v>59</v>
      </c>
      <c r="H319" s="99" t="s">
        <v>307</v>
      </c>
      <c r="I319" s="106">
        <v>2000000000</v>
      </c>
      <c r="J319" s="105" t="s">
        <v>67</v>
      </c>
      <c r="K319" s="105" t="s">
        <v>68</v>
      </c>
      <c r="L319" s="51" t="s">
        <v>225</v>
      </c>
    </row>
    <row r="320" spans="1:12" ht="75">
      <c r="A320" s="89"/>
      <c r="B320" s="93">
        <v>73152100</v>
      </c>
      <c r="C320" s="79" t="s">
        <v>421</v>
      </c>
      <c r="D320" s="52" t="s">
        <v>89</v>
      </c>
      <c r="E320" s="60" t="s">
        <v>299</v>
      </c>
      <c r="F320" s="105" t="s">
        <v>77</v>
      </c>
      <c r="G320" s="60" t="s">
        <v>59</v>
      </c>
      <c r="H320" s="99" t="s">
        <v>307</v>
      </c>
      <c r="I320" s="106">
        <v>60000000</v>
      </c>
      <c r="J320" s="105" t="s">
        <v>67</v>
      </c>
      <c r="K320" s="105" t="s">
        <v>68</v>
      </c>
      <c r="L320" s="51" t="s">
        <v>225</v>
      </c>
    </row>
    <row r="321" spans="1:12" ht="75">
      <c r="A321" s="89"/>
      <c r="B321" s="93">
        <v>11162200</v>
      </c>
      <c r="C321" s="79" t="s">
        <v>422</v>
      </c>
      <c r="D321" s="52" t="s">
        <v>89</v>
      </c>
      <c r="E321" s="60" t="s">
        <v>299</v>
      </c>
      <c r="F321" s="105" t="s">
        <v>77</v>
      </c>
      <c r="G321" s="60" t="s">
        <v>59</v>
      </c>
      <c r="H321" s="99" t="s">
        <v>307</v>
      </c>
      <c r="I321" s="106">
        <v>100000000</v>
      </c>
      <c r="J321" s="105" t="s">
        <v>67</v>
      </c>
      <c r="K321" s="105" t="s">
        <v>68</v>
      </c>
      <c r="L321" s="51" t="s">
        <v>225</v>
      </c>
    </row>
    <row r="322" spans="1:12" ht="75">
      <c r="A322" s="89"/>
      <c r="B322" s="65">
        <v>80120000</v>
      </c>
      <c r="C322" s="65" t="s">
        <v>434</v>
      </c>
      <c r="D322" s="100" t="s">
        <v>92</v>
      </c>
      <c r="E322" s="101" t="s">
        <v>56</v>
      </c>
      <c r="F322" s="105" t="s">
        <v>77</v>
      </c>
      <c r="G322" s="60" t="s">
        <v>59</v>
      </c>
      <c r="H322" s="99">
        <v>11000000</v>
      </c>
      <c r="I322" s="107">
        <v>33000000</v>
      </c>
      <c r="J322" s="105" t="s">
        <v>67</v>
      </c>
      <c r="K322" s="105" t="s">
        <v>68</v>
      </c>
      <c r="L322" s="51" t="s">
        <v>433</v>
      </c>
    </row>
    <row r="323" spans="1:12" ht="75">
      <c r="A323" s="89"/>
      <c r="B323" s="61">
        <v>93150000</v>
      </c>
      <c r="C323" s="61" t="s">
        <v>435</v>
      </c>
      <c r="D323" s="105" t="s">
        <v>92</v>
      </c>
      <c r="E323" s="105" t="s">
        <v>303</v>
      </c>
      <c r="F323" s="105" t="s">
        <v>77</v>
      </c>
      <c r="G323" s="60" t="s">
        <v>59</v>
      </c>
      <c r="H323" s="99">
        <v>4000000</v>
      </c>
      <c r="I323" s="99">
        <f>H323*7</f>
        <v>28000000</v>
      </c>
      <c r="J323" s="105" t="s">
        <v>67</v>
      </c>
      <c r="K323" s="105" t="s">
        <v>68</v>
      </c>
      <c r="L323" s="51" t="s">
        <v>436</v>
      </c>
    </row>
    <row r="324" spans="1:12">
      <c r="A324" s="89"/>
      <c r="B324" s="61"/>
      <c r="C324" s="61"/>
      <c r="D324" s="105"/>
      <c r="E324" s="105"/>
      <c r="F324" s="105"/>
      <c r="G324" s="60"/>
      <c r="H324" s="61"/>
      <c r="I324" s="107"/>
      <c r="J324" s="105"/>
      <c r="K324" s="105"/>
      <c r="L324" s="51"/>
    </row>
    <row r="325" spans="1:12">
      <c r="A325" s="89"/>
      <c r="B325" s="61"/>
      <c r="C325" s="61"/>
      <c r="D325" s="105"/>
      <c r="E325" s="105"/>
      <c r="F325" s="105"/>
      <c r="G325" s="60"/>
      <c r="H325" s="61"/>
      <c r="I325" s="107"/>
      <c r="J325" s="105"/>
      <c r="K325" s="105"/>
      <c r="L325" s="51"/>
    </row>
    <row r="326" spans="1:12">
      <c r="A326" s="89"/>
      <c r="B326" s="61"/>
      <c r="C326" s="61"/>
      <c r="D326" s="61"/>
      <c r="E326" s="61"/>
      <c r="F326" s="61"/>
      <c r="G326" s="61"/>
      <c r="H326" s="61"/>
      <c r="I326" s="61"/>
      <c r="J326" s="61"/>
      <c r="K326" s="61"/>
      <c r="L326" s="61"/>
    </row>
    <row r="327" spans="1:12" ht="15.75" thickBot="1">
      <c r="A327" s="31"/>
      <c r="B327" s="103"/>
    </row>
    <row r="328" spans="1:12" ht="30.75" thickBot="1">
      <c r="B328" s="9" t="s">
        <v>19</v>
      </c>
      <c r="C328" s="8"/>
      <c r="D328" s="8"/>
    </row>
    <row r="329" spans="1:12">
      <c r="B329" s="10" t="s">
        <v>6</v>
      </c>
      <c r="C329" s="14" t="s">
        <v>20</v>
      </c>
      <c r="D329" s="7" t="s">
        <v>13</v>
      </c>
    </row>
    <row r="330" spans="1:12" ht="75">
      <c r="B330" s="3" t="s">
        <v>425</v>
      </c>
      <c r="C330" s="114"/>
      <c r="D330" s="51" t="s">
        <v>431</v>
      </c>
      <c r="F330" s="17"/>
      <c r="G330" s="17"/>
      <c r="H330" s="17"/>
      <c r="I330" s="17"/>
      <c r="J330" s="17"/>
      <c r="K330" s="17"/>
      <c r="L330" s="17"/>
    </row>
    <row r="331" spans="1:12" ht="60">
      <c r="B331" s="3" t="s">
        <v>426</v>
      </c>
      <c r="C331" s="114"/>
      <c r="D331" s="51" t="s">
        <v>227</v>
      </c>
      <c r="F331" s="17"/>
      <c r="G331" s="17"/>
      <c r="H331" s="17"/>
      <c r="I331" s="17"/>
      <c r="J331" s="17"/>
      <c r="K331" s="17"/>
      <c r="L331" s="17"/>
    </row>
    <row r="332" spans="1:12" ht="75">
      <c r="B332" s="3" t="s">
        <v>427</v>
      </c>
      <c r="C332" s="114"/>
      <c r="D332" s="51" t="s">
        <v>433</v>
      </c>
      <c r="F332" s="17"/>
      <c r="G332" s="17"/>
      <c r="H332" s="17"/>
      <c r="I332" s="17"/>
      <c r="J332" s="17"/>
      <c r="K332" s="17"/>
      <c r="L332" s="17"/>
    </row>
    <row r="333" spans="1:12">
      <c r="B333" s="3"/>
      <c r="C333" s="2"/>
      <c r="D333" s="4"/>
      <c r="F333" s="17"/>
      <c r="G333" s="17"/>
      <c r="H333" s="17"/>
      <c r="I333" s="17"/>
      <c r="J333" s="17"/>
      <c r="K333" s="17"/>
      <c r="L333" s="17"/>
    </row>
    <row r="334" spans="1:12" ht="15.75" thickBot="1">
      <c r="B334" s="12"/>
      <c r="C334" s="13"/>
      <c r="D334" s="5"/>
      <c r="F334" s="17"/>
      <c r="G334" s="17"/>
      <c r="H334" s="17"/>
      <c r="I334" s="17"/>
      <c r="J334" s="17"/>
      <c r="K334" s="17"/>
      <c r="L334" s="17"/>
    </row>
    <row r="335" spans="1:12">
      <c r="F335" s="17"/>
      <c r="G335" s="17"/>
      <c r="H335" s="17"/>
      <c r="I335" s="17"/>
      <c r="J335" s="17"/>
      <c r="K335" s="17"/>
      <c r="L335" s="17"/>
    </row>
    <row r="336" spans="1:12">
      <c r="F336" s="17"/>
      <c r="G336" s="17"/>
      <c r="H336" s="17"/>
      <c r="I336" s="17"/>
      <c r="J336" s="17"/>
      <c r="K336" s="17"/>
      <c r="L336" s="17"/>
    </row>
    <row r="337" spans="6:12">
      <c r="F337" s="17"/>
      <c r="G337" s="17"/>
      <c r="H337" s="17"/>
      <c r="I337" s="17"/>
      <c r="J337" s="17"/>
      <c r="K337" s="17"/>
      <c r="L337" s="17"/>
    </row>
    <row r="338" spans="6:12">
      <c r="F338" s="17"/>
      <c r="G338" s="17"/>
      <c r="H338" s="17"/>
      <c r="I338" s="17"/>
      <c r="J338" s="17"/>
      <c r="K338" s="17"/>
      <c r="L338" s="17"/>
    </row>
    <row r="339" spans="6:12">
      <c r="F339" s="17"/>
      <c r="G339" s="17"/>
      <c r="H339" s="17"/>
      <c r="I339" s="17"/>
      <c r="J339" s="17"/>
      <c r="K339" s="17"/>
      <c r="L339" s="17"/>
    </row>
    <row r="340" spans="6:12">
      <c r="F340" s="17"/>
      <c r="G340" s="17"/>
      <c r="H340" s="17"/>
      <c r="I340" s="17"/>
      <c r="J340" s="17"/>
      <c r="K340" s="17"/>
      <c r="L340" s="17"/>
    </row>
    <row r="341" spans="6:12">
      <c r="F341" s="17"/>
      <c r="G341" s="17"/>
      <c r="H341" s="17"/>
      <c r="I341" s="17"/>
      <c r="J341" s="17"/>
      <c r="K341" s="17"/>
      <c r="L341" s="17"/>
    </row>
    <row r="342" spans="6:12">
      <c r="F342" s="17"/>
      <c r="G342" s="17"/>
      <c r="H342" s="17"/>
      <c r="I342" s="17"/>
      <c r="J342" s="17"/>
      <c r="K342" s="17"/>
      <c r="L342" s="17"/>
    </row>
    <row r="343" spans="6:12">
      <c r="F343" s="17"/>
      <c r="G343" s="17"/>
      <c r="H343" s="17"/>
      <c r="I343" s="17"/>
      <c r="J343" s="17"/>
      <c r="K343" s="17"/>
      <c r="L343" s="17"/>
    </row>
    <row r="344" spans="6:12">
      <c r="F344" s="17"/>
      <c r="G344" s="17"/>
      <c r="H344" s="17"/>
      <c r="I344" s="17"/>
      <c r="J344" s="17"/>
      <c r="K344" s="17"/>
      <c r="L344" s="17"/>
    </row>
    <row r="345" spans="6:12">
      <c r="F345" s="17"/>
      <c r="G345" s="17"/>
      <c r="H345" s="17"/>
      <c r="I345" s="17"/>
      <c r="J345" s="17"/>
      <c r="K345" s="17"/>
      <c r="L345"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hyperlinks>
  <pageMargins left="0.7" right="0.7" top="0.75" bottom="0.75" header="0.3" footer="0.3"/>
  <pageSetup paperSize="5" scale="42"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SUBADMIN5</cp:lastModifiedBy>
  <cp:lastPrinted>2020-01-27T12:35:02Z</cp:lastPrinted>
  <dcterms:created xsi:type="dcterms:W3CDTF">2012-12-10T15:58:41Z</dcterms:created>
  <dcterms:modified xsi:type="dcterms:W3CDTF">2020-06-11T22:50:15Z</dcterms:modified>
</cp:coreProperties>
</file>